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/>
  <mc:AlternateContent xmlns:mc="http://schemas.openxmlformats.org/markup-compatibility/2006">
    <mc:Choice Requires="x15">
      <x15ac:absPath xmlns:x15ac="http://schemas.microsoft.com/office/spreadsheetml/2010/11/ac" url="C:\Users\Kral\Desktop\KRAL\Práce\Výkresy r.2024\Odlehčovací služba pobytová, Kroměříž\VZT DPS 181224\"/>
    </mc:Choice>
  </mc:AlternateContent>
  <xr:revisionPtr revIDLastSave="0" documentId="13_ncr:1_{F095924F-E2FB-41F5-AB44-8A941704D609}" xr6:coauthVersionLast="47" xr6:coauthVersionMax="47" xr10:uidLastSave="{00000000-0000-0000-0000-000000000000}"/>
  <bookViews>
    <workbookView xWindow="-120" yWindow="-120" windowWidth="29040" windowHeight="15720" tabRatio="695" activeTab="1" xr2:uid="{00000000-000D-0000-FFFF-FFFF00000000}"/>
  </bookViews>
  <sheets>
    <sheet name="VZT" sheetId="16" r:id="rId1"/>
    <sheet name="VZT1" sheetId="17" r:id="rId2"/>
  </sheets>
  <definedNames>
    <definedName name="_xlnm.Print_Titles" localSheetId="1">'VZT1'!$1:$3</definedName>
    <definedName name="_xlnm.Print_Area" localSheetId="0">VZT!$A$1:$I$94</definedName>
  </definedNames>
  <calcPr calcId="191029"/>
</workbook>
</file>

<file path=xl/calcChain.xml><?xml version="1.0" encoding="utf-8"?>
<calcChain xmlns="http://schemas.openxmlformats.org/spreadsheetml/2006/main">
  <c r="E383" i="17" l="1"/>
  <c r="I211" i="17"/>
  <c r="F211" i="17"/>
  <c r="I208" i="17"/>
  <c r="F208" i="17"/>
  <c r="E177" i="17"/>
  <c r="G177" i="17" s="1"/>
  <c r="I176" i="17"/>
  <c r="F176" i="17"/>
  <c r="I168" i="17"/>
  <c r="F168" i="17"/>
  <c r="I165" i="17"/>
  <c r="F165" i="17"/>
  <c r="E143" i="17"/>
  <c r="G143" i="17" s="1"/>
  <c r="I142" i="17"/>
  <c r="F142" i="17"/>
  <c r="E134" i="17"/>
  <c r="G134" i="17" s="1"/>
  <c r="I133" i="17"/>
  <c r="F133" i="17"/>
  <c r="I125" i="17"/>
  <c r="F125" i="17"/>
  <c r="I122" i="17"/>
  <c r="F122" i="17"/>
  <c r="E97" i="17"/>
  <c r="G97" i="17" s="1"/>
  <c r="I96" i="17"/>
  <c r="F96" i="17"/>
  <c r="E45" i="17"/>
  <c r="G45" i="17" s="1"/>
  <c r="I44" i="17"/>
  <c r="F44" i="17"/>
  <c r="E283" i="17"/>
  <c r="G283" i="17" s="1"/>
  <c r="I282" i="17"/>
  <c r="F282" i="17"/>
  <c r="E319" i="17"/>
  <c r="G319" i="17" s="1"/>
  <c r="I318" i="17"/>
  <c r="F318" i="17"/>
  <c r="I290" i="17"/>
  <c r="F290" i="17"/>
  <c r="E294" i="17"/>
  <c r="G294" i="17" s="1"/>
  <c r="I293" i="17"/>
  <c r="F293" i="17"/>
  <c r="E291" i="17"/>
  <c r="G291" i="17" s="1"/>
  <c r="I276" i="17"/>
  <c r="F276" i="17"/>
  <c r="E332" i="17"/>
  <c r="G332" i="17" s="1"/>
  <c r="I331" i="17"/>
  <c r="F331" i="17"/>
  <c r="E327" i="17"/>
  <c r="G327" i="17" s="1"/>
  <c r="I326" i="17"/>
  <c r="F326" i="17"/>
  <c r="E322" i="17"/>
  <c r="G322" i="17" s="1"/>
  <c r="I321" i="17"/>
  <c r="F321" i="17"/>
  <c r="E316" i="17"/>
  <c r="G316" i="17" s="1"/>
  <c r="I315" i="17"/>
  <c r="F315" i="17"/>
  <c r="E313" i="17"/>
  <c r="G313" i="17" s="1"/>
  <c r="I312" i="17"/>
  <c r="F312" i="17"/>
  <c r="E310" i="17"/>
  <c r="G310" i="17" s="1"/>
  <c r="I309" i="17"/>
  <c r="F309" i="17"/>
  <c r="E307" i="17"/>
  <c r="G307" i="17" s="1"/>
  <c r="I306" i="17"/>
  <c r="F306" i="17"/>
  <c r="E277" i="17"/>
  <c r="G277" i="17" s="1"/>
  <c r="I273" i="17"/>
  <c r="F273" i="17"/>
  <c r="E260" i="17"/>
  <c r="G260" i="17" s="1"/>
  <c r="I259" i="17"/>
  <c r="F259" i="17"/>
  <c r="E257" i="17"/>
  <c r="G257" i="17" s="1"/>
  <c r="I256" i="17"/>
  <c r="F256" i="17"/>
  <c r="E252" i="17"/>
  <c r="G252" i="17" s="1"/>
  <c r="I251" i="17"/>
  <c r="F251" i="17"/>
  <c r="E249" i="17"/>
  <c r="G249" i="17" s="1"/>
  <c r="I248" i="17"/>
  <c r="F248" i="17"/>
  <c r="E246" i="17"/>
  <c r="G246" i="17" s="1"/>
  <c r="I245" i="17"/>
  <c r="F245" i="17"/>
  <c r="E243" i="17"/>
  <c r="G243" i="17" s="1"/>
  <c r="I242" i="17"/>
  <c r="F242" i="17"/>
  <c r="E240" i="17"/>
  <c r="G240" i="17" s="1"/>
  <c r="I239" i="17"/>
  <c r="F239" i="17"/>
  <c r="E237" i="17"/>
  <c r="G237" i="17" s="1"/>
  <c r="I236" i="17"/>
  <c r="F236" i="17"/>
  <c r="A76" i="16"/>
  <c r="I116" i="17"/>
  <c r="F116" i="17"/>
  <c r="E189" i="17"/>
  <c r="G189" i="17" s="1"/>
  <c r="I188" i="17"/>
  <c r="F188" i="17"/>
  <c r="E186" i="17"/>
  <c r="G186" i="17" s="1"/>
  <c r="I185" i="17"/>
  <c r="F185" i="17"/>
  <c r="E183" i="17"/>
  <c r="G183" i="17" s="1"/>
  <c r="I182" i="17"/>
  <c r="F182" i="17"/>
  <c r="E180" i="17"/>
  <c r="G180" i="17" s="1"/>
  <c r="I179" i="17"/>
  <c r="F179" i="17"/>
  <c r="E172" i="17"/>
  <c r="G172" i="17" s="1"/>
  <c r="I171" i="17"/>
  <c r="F171" i="17"/>
  <c r="E169" i="17"/>
  <c r="G169" i="17" s="1"/>
  <c r="E166" i="17"/>
  <c r="G166" i="17" s="1"/>
  <c r="E163" i="17"/>
  <c r="G163" i="17" s="1"/>
  <c r="I162" i="17"/>
  <c r="F162" i="17"/>
  <c r="E160" i="17"/>
  <c r="G160" i="17" s="1"/>
  <c r="I159" i="17"/>
  <c r="F159" i="17"/>
  <c r="E157" i="17"/>
  <c r="G157" i="17" s="1"/>
  <c r="I156" i="17"/>
  <c r="F156" i="17"/>
  <c r="E154" i="17"/>
  <c r="G154" i="17" s="1"/>
  <c r="I153" i="17"/>
  <c r="F153" i="17"/>
  <c r="I113" i="17"/>
  <c r="F113" i="17"/>
  <c r="I110" i="17"/>
  <c r="F110" i="17"/>
  <c r="A74" i="16"/>
  <c r="I12" i="17"/>
  <c r="F12" i="17"/>
  <c r="I64" i="17"/>
  <c r="F64" i="17"/>
  <c r="E103" i="17"/>
  <c r="G103" i="17" s="1"/>
  <c r="I102" i="17"/>
  <c r="F102" i="17"/>
  <c r="E100" i="17"/>
  <c r="G100" i="17" s="1"/>
  <c r="I99" i="17"/>
  <c r="F99" i="17"/>
  <c r="E94" i="17"/>
  <c r="G94" i="17" s="1"/>
  <c r="I93" i="17"/>
  <c r="F93" i="17"/>
  <c r="E91" i="17"/>
  <c r="G91" i="17" s="1"/>
  <c r="I90" i="17"/>
  <c r="F90" i="17"/>
  <c r="E88" i="17"/>
  <c r="G88" i="17" s="1"/>
  <c r="I87" i="17"/>
  <c r="F87" i="17"/>
  <c r="E83" i="17"/>
  <c r="G83" i="17" s="1"/>
  <c r="I82" i="17"/>
  <c r="F82" i="17"/>
  <c r="E80" i="17"/>
  <c r="G80" i="17" s="1"/>
  <c r="I79" i="17"/>
  <c r="F79" i="17"/>
  <c r="E77" i="17"/>
  <c r="G77" i="17" s="1"/>
  <c r="I76" i="17"/>
  <c r="F76" i="17"/>
  <c r="E74" i="17"/>
  <c r="G74" i="17" s="1"/>
  <c r="I73" i="17"/>
  <c r="F73" i="17"/>
  <c r="E71" i="17"/>
  <c r="G71" i="17" s="1"/>
  <c r="I70" i="17"/>
  <c r="F70" i="17"/>
  <c r="E68" i="17"/>
  <c r="G68" i="17" s="1"/>
  <c r="I67" i="17"/>
  <c r="F67" i="17"/>
  <c r="E65" i="17"/>
  <c r="G65" i="17" s="1"/>
  <c r="E62" i="17"/>
  <c r="G62" i="17" s="1"/>
  <c r="I61" i="17"/>
  <c r="F61" i="17"/>
  <c r="E59" i="17"/>
  <c r="G59" i="17" s="1"/>
  <c r="I58" i="17"/>
  <c r="F58" i="17"/>
  <c r="E22" i="17"/>
  <c r="G22" i="17" s="1"/>
  <c r="I21" i="17"/>
  <c r="F21" i="17"/>
  <c r="I191" i="17" l="1"/>
  <c r="I76" i="16" s="1"/>
  <c r="F191" i="17"/>
  <c r="G76" i="16" s="1"/>
  <c r="G191" i="17"/>
  <c r="H76" i="16" s="1"/>
  <c r="F105" i="17"/>
  <c r="G74" i="16" s="1"/>
  <c r="I105" i="17"/>
  <c r="I74" i="16" s="1"/>
  <c r="G105" i="17"/>
  <c r="H74" i="16" s="1"/>
  <c r="E215" i="17" l="1"/>
  <c r="G215" i="17" s="1"/>
  <c r="I214" i="17"/>
  <c r="F214" i="17"/>
  <c r="E299" i="17"/>
  <c r="G299" i="17" s="1"/>
  <c r="I298" i="17"/>
  <c r="F298" i="17"/>
  <c r="E280" i="17" l="1"/>
  <c r="G280" i="17" s="1"/>
  <c r="I279" i="17"/>
  <c r="F279" i="17"/>
  <c r="E274" i="17"/>
  <c r="G274" i="17" s="1"/>
  <c r="E271" i="17"/>
  <c r="G271" i="17" s="1"/>
  <c r="I270" i="17"/>
  <c r="F270" i="17"/>
  <c r="E48" i="17" l="1"/>
  <c r="G48" i="17" s="1"/>
  <c r="I47" i="17"/>
  <c r="F47" i="17"/>
  <c r="E42" i="17"/>
  <c r="G42" i="17" s="1"/>
  <c r="I41" i="17"/>
  <c r="F41" i="17"/>
  <c r="E39" i="17" l="1"/>
  <c r="G39" i="17" s="1"/>
  <c r="I38" i="17"/>
  <c r="F38" i="17"/>
  <c r="E229" i="17"/>
  <c r="G229" i="17" s="1"/>
  <c r="I228" i="17"/>
  <c r="F228" i="17"/>
  <c r="E223" i="17"/>
  <c r="G223" i="17" s="1"/>
  <c r="I222" i="17"/>
  <c r="F222" i="17"/>
  <c r="F339" i="17"/>
  <c r="I339" i="17"/>
  <c r="G341" i="17"/>
  <c r="I341" i="17"/>
  <c r="G342" i="17"/>
  <c r="I342" i="17"/>
  <c r="E288" i="17"/>
  <c r="G288" i="17" s="1"/>
  <c r="I287" i="17"/>
  <c r="F287" i="17"/>
  <c r="E268" i="17"/>
  <c r="G268" i="17" s="1"/>
  <c r="I267" i="17"/>
  <c r="F267" i="17"/>
  <c r="E212" i="17"/>
  <c r="G212" i="17" s="1"/>
  <c r="E209" i="17"/>
  <c r="G209" i="17" s="1"/>
  <c r="E206" i="17"/>
  <c r="G206" i="17" s="1"/>
  <c r="I205" i="17"/>
  <c r="F205" i="17"/>
  <c r="E203" i="17"/>
  <c r="G203" i="17" s="1"/>
  <c r="I202" i="17"/>
  <c r="F202" i="17"/>
  <c r="E200" i="17"/>
  <c r="G200" i="17" s="1"/>
  <c r="I199" i="17"/>
  <c r="F199" i="17"/>
  <c r="E197" i="17"/>
  <c r="G197" i="17" s="1"/>
  <c r="I196" i="17"/>
  <c r="F196" i="17"/>
  <c r="E111" i="17"/>
  <c r="G111" i="17" s="1"/>
  <c r="E140" i="17"/>
  <c r="G140" i="17" s="1"/>
  <c r="I139" i="17"/>
  <c r="F139" i="17"/>
  <c r="E146" i="17"/>
  <c r="G146" i="17" s="1"/>
  <c r="I145" i="17"/>
  <c r="F145" i="17"/>
  <c r="E126" i="17"/>
  <c r="G126" i="17" s="1"/>
  <c r="E123" i="17"/>
  <c r="G123" i="17" s="1"/>
  <c r="E120" i="17"/>
  <c r="G120" i="17" s="1"/>
  <c r="I119" i="17"/>
  <c r="F119" i="17"/>
  <c r="E117" i="17"/>
  <c r="G117" i="17" s="1"/>
  <c r="E114" i="17"/>
  <c r="G114" i="17" s="1"/>
  <c r="E7" i="17"/>
  <c r="G334" i="17" l="1"/>
  <c r="I334" i="17"/>
  <c r="F334" i="17"/>
  <c r="F301" i="17"/>
  <c r="I301" i="17"/>
  <c r="G301" i="17"/>
  <c r="E31" i="17"/>
  <c r="G31" i="17" s="1"/>
  <c r="I30" i="17"/>
  <c r="F30" i="17"/>
  <c r="E28" i="17"/>
  <c r="G28" i="17" s="1"/>
  <c r="I27" i="17"/>
  <c r="F27" i="17"/>
  <c r="E25" i="17"/>
  <c r="G25" i="17" s="1"/>
  <c r="I24" i="17"/>
  <c r="F24" i="17"/>
  <c r="I18" i="17"/>
  <c r="F18" i="17"/>
  <c r="I382" i="17"/>
  <c r="G383" i="17"/>
  <c r="I379" i="17"/>
  <c r="G379" i="17"/>
  <c r="I376" i="17"/>
  <c r="G376" i="17"/>
  <c r="G391" i="17"/>
  <c r="I373" i="17"/>
  <c r="G373" i="17"/>
  <c r="I365" i="17"/>
  <c r="G365" i="17"/>
  <c r="I363" i="17"/>
  <c r="G363" i="17"/>
  <c r="I356" i="17"/>
  <c r="G356" i="17"/>
  <c r="I355" i="17"/>
  <c r="G355" i="17"/>
  <c r="I354" i="17"/>
  <c r="G354" i="17"/>
  <c r="I353" i="17"/>
  <c r="G353" i="17"/>
  <c r="I386" i="17" l="1"/>
  <c r="G358" i="17"/>
  <c r="I358" i="17"/>
  <c r="E226" i="17" l="1"/>
  <c r="I225" i="17"/>
  <c r="F225" i="17"/>
  <c r="E220" i="17"/>
  <c r="I219" i="17"/>
  <c r="F219" i="17"/>
  <c r="E137" i="17"/>
  <c r="I136" i="17"/>
  <c r="F136" i="17"/>
  <c r="I231" i="17" l="1"/>
  <c r="F231" i="17"/>
  <c r="E51" i="17"/>
  <c r="I50" i="17"/>
  <c r="F50" i="17"/>
  <c r="E36" i="17"/>
  <c r="I35" i="17"/>
  <c r="F35" i="17"/>
  <c r="I262" i="17" l="1"/>
  <c r="F262" i="17"/>
  <c r="G226" i="17"/>
  <c r="E129" i="17" l="1"/>
  <c r="G129" i="17" s="1"/>
  <c r="I128" i="17"/>
  <c r="I148" i="17" s="1"/>
  <c r="F128" i="17"/>
  <c r="F148" i="17" s="1"/>
  <c r="G137" i="17" l="1"/>
  <c r="E19" i="17"/>
  <c r="G19" i="17" s="1"/>
  <c r="E13" i="17"/>
  <c r="G13" i="17" s="1"/>
  <c r="E10" i="17"/>
  <c r="G10" i="17" s="1"/>
  <c r="I9" i="17"/>
  <c r="F9" i="17"/>
  <c r="F6" i="17"/>
  <c r="G262" i="17"/>
  <c r="I78" i="16"/>
  <c r="G382" i="17"/>
  <c r="G377" i="17"/>
  <c r="G220" i="17"/>
  <c r="G231" i="17" s="1"/>
  <c r="A80" i="16"/>
  <c r="G36" i="17"/>
  <c r="E16" i="17"/>
  <c r="G16" i="17" s="1"/>
  <c r="I15" i="17"/>
  <c r="F15" i="17"/>
  <c r="I6" i="17"/>
  <c r="G51" i="17"/>
  <c r="A79" i="16"/>
  <c r="G380" i="17"/>
  <c r="A75" i="16"/>
  <c r="A78" i="16"/>
  <c r="A77" i="16"/>
  <c r="A73" i="16"/>
  <c r="I344" i="17"/>
  <c r="I346" i="17"/>
  <c r="F344" i="17"/>
  <c r="F346" i="17"/>
  <c r="I366" i="17"/>
  <c r="G366" i="17"/>
  <c r="G374" i="17"/>
  <c r="G393" i="17"/>
  <c r="H91" i="16" s="1"/>
  <c r="H28" i="16" s="1"/>
  <c r="G148" i="17" l="1"/>
  <c r="I53" i="17"/>
  <c r="I73" i="16" s="1"/>
  <c r="F53" i="17"/>
  <c r="G73" i="16" s="1"/>
  <c r="G386" i="17"/>
  <c r="H89" i="16" s="1"/>
  <c r="H33" i="16" s="1"/>
  <c r="G79" i="16"/>
  <c r="I79" i="16"/>
  <c r="G7" i="17"/>
  <c r="G53" i="17" s="1"/>
  <c r="I80" i="16"/>
  <c r="G80" i="16"/>
  <c r="H85" i="16"/>
  <c r="H14" i="16" s="1"/>
  <c r="H64" i="16" s="1"/>
  <c r="I368" i="17"/>
  <c r="I90" i="16" s="1"/>
  <c r="I32" i="16" s="1"/>
  <c r="G78" i="16"/>
  <c r="H77" i="16"/>
  <c r="G77" i="16"/>
  <c r="I77" i="16"/>
  <c r="I75" i="16"/>
  <c r="H78" i="16"/>
  <c r="G348" i="17"/>
  <c r="H81" i="16" s="1"/>
  <c r="I89" i="16"/>
  <c r="I33" i="16" s="1"/>
  <c r="G75" i="16"/>
  <c r="G368" i="17"/>
  <c r="H90" i="16" s="1"/>
  <c r="H32" i="16" s="1"/>
  <c r="F348" i="17"/>
  <c r="G81" i="16" s="1"/>
  <c r="I348" i="17"/>
  <c r="I81" i="16" s="1"/>
  <c r="I85" i="16"/>
  <c r="I14" i="16" s="1"/>
  <c r="H79" i="16" l="1"/>
  <c r="H73" i="16"/>
  <c r="H37" i="16"/>
  <c r="H60" i="16" s="1"/>
  <c r="H80" i="16"/>
  <c r="H75" i="16"/>
  <c r="I37" i="16"/>
  <c r="G83" i="16"/>
  <c r="G13" i="16" s="1"/>
  <c r="G16" i="16" s="1"/>
  <c r="H63" i="16" l="1"/>
  <c r="H83" i="16"/>
  <c r="H13" i="16" s="1"/>
  <c r="G87" i="16"/>
  <c r="G93" i="16" s="1"/>
  <c r="G18" i="16"/>
  <c r="G27" i="16" s="1"/>
  <c r="G39" i="16" s="1"/>
  <c r="H62" i="16" l="1"/>
  <c r="H19" i="16"/>
  <c r="H20" i="16"/>
  <c r="H22" i="16"/>
  <c r="H16" i="16"/>
  <c r="H21" i="16"/>
  <c r="H59" i="16"/>
  <c r="H61" i="16"/>
  <c r="H87" i="16"/>
  <c r="H93" i="16" s="1"/>
  <c r="H27" i="16" l="1"/>
  <c r="H30" i="16" s="1"/>
  <c r="H39" i="16" s="1"/>
  <c r="H45" i="16" s="1"/>
  <c r="H66" i="16"/>
  <c r="I83" i="16"/>
  <c r="I13" i="16" s="1"/>
  <c r="I16" i="16" s="1"/>
  <c r="I27" i="16" s="1"/>
  <c r="I30" i="16" s="1"/>
  <c r="I39" i="16" s="1"/>
  <c r="I87" i="16" l="1"/>
  <c r="I93" i="16" s="1"/>
</calcChain>
</file>

<file path=xl/sharedStrings.xml><?xml version="1.0" encoding="utf-8"?>
<sst xmlns="http://schemas.openxmlformats.org/spreadsheetml/2006/main" count="752" uniqueCount="404">
  <si>
    <t>P Ř E H L E D    N Á K L A D Ů</t>
  </si>
  <si>
    <t>Dodávka</t>
  </si>
  <si>
    <t>Montáž</t>
  </si>
  <si>
    <t>Hmotnost</t>
  </si>
  <si>
    <t>Kč</t>
  </si>
  <si>
    <t>kg</t>
  </si>
  <si>
    <t>1 -</t>
  </si>
  <si>
    <t>Zařízení</t>
  </si>
  <si>
    <t>2 -</t>
  </si>
  <si>
    <t>Nátěry  technologické</t>
  </si>
  <si>
    <t xml:space="preserve"> 1 - 2</t>
  </si>
  <si>
    <t>Vzduchotechnická  zařízení  celkem</t>
  </si>
  <si>
    <t>3 -</t>
  </si>
  <si>
    <t>Doprava</t>
  </si>
  <si>
    <t>4 -</t>
  </si>
  <si>
    <t>Přesun  zařízení</t>
  </si>
  <si>
    <t>5 -</t>
  </si>
  <si>
    <t>Přesun  potrubí</t>
  </si>
  <si>
    <t>6 -</t>
  </si>
  <si>
    <t>P P V</t>
  </si>
  <si>
    <t>7 -</t>
  </si>
  <si>
    <t>Zednické   výpomoci</t>
  </si>
  <si>
    <t>8 -</t>
  </si>
  <si>
    <t>Malý  rozsah - montáž</t>
  </si>
  <si>
    <t>9 -</t>
  </si>
  <si>
    <t>Malý  rozsah - nátěry</t>
  </si>
  <si>
    <t>10 -</t>
  </si>
  <si>
    <t>Práce  bez  pevné  podlahy</t>
  </si>
  <si>
    <t xml:space="preserve"> 1 - 10</t>
  </si>
  <si>
    <t>Dodávka  celkem,montážní  náklady</t>
  </si>
  <si>
    <t>11 -</t>
  </si>
  <si>
    <t>Hodinové  zúčtovací  sazby</t>
  </si>
  <si>
    <t xml:space="preserve"> 1 - 11</t>
  </si>
  <si>
    <t>Montáž  celkem</t>
  </si>
  <si>
    <t>12 -</t>
  </si>
  <si>
    <t>HSV - Lešení</t>
  </si>
  <si>
    <t>13 -</t>
  </si>
  <si>
    <t>14 -</t>
  </si>
  <si>
    <t>PSV - Izolace  protiotřesové</t>
  </si>
  <si>
    <t>15 -</t>
  </si>
  <si>
    <t>PSV - Stavební  nátěry</t>
  </si>
  <si>
    <t xml:space="preserve"> 12 - 15</t>
  </si>
  <si>
    <t>HSV + PSV  celkem</t>
  </si>
  <si>
    <t xml:space="preserve"> 1 - 15</t>
  </si>
  <si>
    <t>Základní  rozpočtové  náklady</t>
  </si>
  <si>
    <t>16 -</t>
  </si>
  <si>
    <t>Komplexní  zkoušky</t>
  </si>
  <si>
    <t>17 -</t>
  </si>
  <si>
    <t>Kompletační  činnost</t>
  </si>
  <si>
    <t>18 -</t>
  </si>
  <si>
    <t>Vedlejší rozpočtové náklady</t>
  </si>
  <si>
    <t>C E L K E M    N Á K L A D Y</t>
  </si>
  <si>
    <t xml:space="preserve"> Kč</t>
  </si>
  <si>
    <t>Ceny jsou uvedeny bez DPH</t>
  </si>
  <si>
    <t>V  E  D  L  E  J  Š  Í    R  O  Z  P  O  Č  T  O  V  É    N  Á  K  L  A  D  Y</t>
  </si>
  <si>
    <t>GZS  z  montáže</t>
  </si>
  <si>
    <t xml:space="preserve">GZS  z  HSV  a  PSV </t>
  </si>
  <si>
    <t>Ztížené  podmínky</t>
  </si>
  <si>
    <t>Provozní  vlivy - montáž</t>
  </si>
  <si>
    <t>Provozní  vlivy - stavba</t>
  </si>
  <si>
    <t>Provozní  vlivy - nátěry</t>
  </si>
  <si>
    <t>Vedlejší  rozpočtové  náklady  celkem</t>
  </si>
  <si>
    <t>R  E  K  A  P  I  T  U  L  A  C  E</t>
  </si>
  <si>
    <t>Celkem</t>
  </si>
  <si>
    <t>Nátěry</t>
  </si>
  <si>
    <t>Lešení</t>
  </si>
  <si>
    <t>HZS</t>
  </si>
  <si>
    <t>Poz.</t>
  </si>
  <si>
    <t xml:space="preserve">    Název</t>
  </si>
  <si>
    <t>M.</t>
  </si>
  <si>
    <t>Množ-</t>
  </si>
  <si>
    <t>C e n a   K č</t>
  </si>
  <si>
    <t xml:space="preserve"> Hmotnost kg</t>
  </si>
  <si>
    <t>č.</t>
  </si>
  <si>
    <t>j.</t>
  </si>
  <si>
    <t>ství</t>
  </si>
  <si>
    <t>jed.</t>
  </si>
  <si>
    <t>dodávka</t>
  </si>
  <si>
    <t>montáž</t>
  </si>
  <si>
    <t>celkem</t>
  </si>
  <si>
    <t>ks</t>
  </si>
  <si>
    <t>bm</t>
  </si>
  <si>
    <t>Montážní,spojovací a těsnící materiál</t>
  </si>
  <si>
    <t>Zhotovení závěsů</t>
  </si>
  <si>
    <t>Montáž závěsů</t>
  </si>
  <si>
    <t>Spojovací materiál</t>
  </si>
  <si>
    <t>Těsnící materiál</t>
  </si>
  <si>
    <t>Montážní materiál celkem</t>
  </si>
  <si>
    <t>m2</t>
  </si>
  <si>
    <t>m3</t>
  </si>
  <si>
    <t>Lešení  celkem</t>
  </si>
  <si>
    <t>hod</t>
  </si>
  <si>
    <t>HZS celkem</t>
  </si>
  <si>
    <t>Nátěry  celkem</t>
  </si>
  <si>
    <t>Izolace celkem</t>
  </si>
  <si>
    <t>Montážní, spojovací a těsnící materiál</t>
  </si>
  <si>
    <t>1.02</t>
  </si>
  <si>
    <t>1.03</t>
  </si>
  <si>
    <t>1.04</t>
  </si>
  <si>
    <t>Zařízení  č. 1 - celkem</t>
  </si>
  <si>
    <t>5.01</t>
  </si>
  <si>
    <t>5.02</t>
  </si>
  <si>
    <t>5.03</t>
  </si>
  <si>
    <t>Zařízení  č. 5 - celkem</t>
  </si>
  <si>
    <t>8.01</t>
  </si>
  <si>
    <t>7.01</t>
  </si>
  <si>
    <t>7.02</t>
  </si>
  <si>
    <t>7.03</t>
  </si>
  <si>
    <t>1.07</t>
  </si>
  <si>
    <t>Izolace tepelné a požární</t>
  </si>
  <si>
    <t xml:space="preserve"> - 1.49 Neobsazeno</t>
  </si>
  <si>
    <t>5.04</t>
  </si>
  <si>
    <t>7.04</t>
  </si>
  <si>
    <t>Ohebná hadice s útlumem D 125</t>
  </si>
  <si>
    <t>Lešeňová podlaha</t>
  </si>
  <si>
    <t>2.03</t>
  </si>
  <si>
    <t>2.04</t>
  </si>
  <si>
    <t>2.07</t>
  </si>
  <si>
    <t>2.08</t>
  </si>
  <si>
    <t xml:space="preserve"> - 2.49 Neobsazeno</t>
  </si>
  <si>
    <t>3.02</t>
  </si>
  <si>
    <t>3.03</t>
  </si>
  <si>
    <t>3.04</t>
  </si>
  <si>
    <t>3.06</t>
  </si>
  <si>
    <t>3.07</t>
  </si>
  <si>
    <t>3.08</t>
  </si>
  <si>
    <t>4.02</t>
  </si>
  <si>
    <t>4.03</t>
  </si>
  <si>
    <t>4.04</t>
  </si>
  <si>
    <t>4.05</t>
  </si>
  <si>
    <t>Zařízení č. 7 - celkem</t>
  </si>
  <si>
    <t>6.01</t>
  </si>
  <si>
    <t>6.02</t>
  </si>
  <si>
    <t>6.03</t>
  </si>
  <si>
    <t>6.04</t>
  </si>
  <si>
    <t>8.02</t>
  </si>
  <si>
    <t>8.03</t>
  </si>
  <si>
    <t>1.08</t>
  </si>
  <si>
    <t>8.04</t>
  </si>
  <si>
    <t>Dokumentace pro projekt stavby</t>
  </si>
  <si>
    <t>1.02a</t>
  </si>
  <si>
    <t>1.03a</t>
  </si>
  <si>
    <t>1.04a</t>
  </si>
  <si>
    <t>1.07a</t>
  </si>
  <si>
    <t>2.02a</t>
  </si>
  <si>
    <t>2.03a</t>
  </si>
  <si>
    <t>2.04a</t>
  </si>
  <si>
    <t>2.07a</t>
  </si>
  <si>
    <t>3.02a</t>
  </si>
  <si>
    <t>3.03a</t>
  </si>
  <si>
    <t>3.04a</t>
  </si>
  <si>
    <t>3.06a</t>
  </si>
  <si>
    <t>3.07a</t>
  </si>
  <si>
    <t>4.02a</t>
  </si>
  <si>
    <t>4.03a</t>
  </si>
  <si>
    <t>4.04a</t>
  </si>
  <si>
    <t>5.01a</t>
  </si>
  <si>
    <t>5.02a</t>
  </si>
  <si>
    <t>5.03a</t>
  </si>
  <si>
    <t>6.02a</t>
  </si>
  <si>
    <t>6.01a</t>
  </si>
  <si>
    <t>6.03a</t>
  </si>
  <si>
    <t>6.04a</t>
  </si>
  <si>
    <t xml:space="preserve">Odvodní kovový ventil D 160 včetně zděře  </t>
  </si>
  <si>
    <t>6.53-1</t>
  </si>
  <si>
    <t>6.53-1a</t>
  </si>
  <si>
    <t>6.53-2</t>
  </si>
  <si>
    <t>6.53-2a</t>
  </si>
  <si>
    <t>7.01a</t>
  </si>
  <si>
    <t>7.03a</t>
  </si>
  <si>
    <t>7.04a</t>
  </si>
  <si>
    <t>8.01a</t>
  </si>
  <si>
    <t>8.02a</t>
  </si>
  <si>
    <t>8.03a</t>
  </si>
  <si>
    <t>M1</t>
  </si>
  <si>
    <t>M3</t>
  </si>
  <si>
    <t>M4</t>
  </si>
  <si>
    <t>M5</t>
  </si>
  <si>
    <t>M2</t>
  </si>
  <si>
    <t>Materiál pro zhotovení závěsů na montáži</t>
  </si>
  <si>
    <t>783-Nátěry</t>
  </si>
  <si>
    <t>783-01</t>
  </si>
  <si>
    <t>Nátěry  kovových  stavebních konstrukcí syntetické  - potrubí  s  příslušenstvím  vně objektu   objektu nátěrem č. 16 dle PJ 12 0166   - základní  1x S 2008</t>
  </si>
  <si>
    <t>783-02</t>
  </si>
  <si>
    <t>783-03</t>
  </si>
  <si>
    <t>Nátěry  kovových  stavebních konstrukcí syntetické  - potrubí  s  příslušenstvím  uvnitř objektu   objektu nátěrem č. 16 dle PJ 12 0166   - základní  1x S 2008</t>
  </si>
  <si>
    <t>783-04</t>
  </si>
  <si>
    <t>94-Lešení</t>
  </si>
  <si>
    <t>94-01</t>
  </si>
  <si>
    <t>94-02</t>
  </si>
  <si>
    <t>Lešení  lehké  pomocné  o  výšce lešeňové  podlahy  do  3,5 m</t>
  </si>
  <si>
    <t>Lešení prostorové lehké, pro zatížení do 200 kg/m2 podlahové plochy, výška do 10 m</t>
  </si>
  <si>
    <t>94-03</t>
  </si>
  <si>
    <t>713-Izolace  tepelné a požární</t>
  </si>
  <si>
    <t>713-01</t>
  </si>
  <si>
    <t>713-02</t>
  </si>
  <si>
    <t>95-01</t>
  </si>
  <si>
    <t>713-01a</t>
  </si>
  <si>
    <t>713-02a</t>
  </si>
  <si>
    <t>Izolace požární - klasifikace : 30D1, (Např. systém PYROROCK EI 30 ) - dodávka</t>
  </si>
  <si>
    <t>713-03</t>
  </si>
  <si>
    <t>713-03a</t>
  </si>
  <si>
    <t>713-04</t>
  </si>
  <si>
    <t>Zhotovení požárních ucpávek VZT potrubí přes požárně dělící konstrukci</t>
  </si>
  <si>
    <t>713-04a</t>
  </si>
  <si>
    <t>1.01a</t>
  </si>
  <si>
    <t>2.01</t>
  </si>
  <si>
    <t>2.01a</t>
  </si>
  <si>
    <t>Kruhový ohebný tlumič hluku D 160/1000, tloušťka izolace 25 mm, hustota 16 kg/m3, hodnota R: 0,65 m2K/W</t>
  </si>
  <si>
    <t>2.08a</t>
  </si>
  <si>
    <t>2.09</t>
  </si>
  <si>
    <t>2.10</t>
  </si>
  <si>
    <t>2.09a</t>
  </si>
  <si>
    <t>3.01</t>
  </si>
  <si>
    <t>3.01a</t>
  </si>
  <si>
    <t>2.06</t>
  </si>
  <si>
    <t>2.06a</t>
  </si>
  <si>
    <t xml:space="preserve">Ohebná hadice s útlumem D 160 </t>
  </si>
  <si>
    <t>3.51-1</t>
  </si>
  <si>
    <t>3.51-1a</t>
  </si>
  <si>
    <t>3.51-2</t>
  </si>
  <si>
    <t>3.51-2a</t>
  </si>
  <si>
    <t>3.53-1</t>
  </si>
  <si>
    <t>3.53-1a</t>
  </si>
  <si>
    <t>4.01</t>
  </si>
  <si>
    <t>4.01a</t>
  </si>
  <si>
    <t>4.05a</t>
  </si>
  <si>
    <t>4.06</t>
  </si>
  <si>
    <t>4.06a</t>
  </si>
  <si>
    <t>4.07</t>
  </si>
  <si>
    <t>4.07a</t>
  </si>
  <si>
    <t>4.08</t>
  </si>
  <si>
    <t>5.04a</t>
  </si>
  <si>
    <t>5.05</t>
  </si>
  <si>
    <t>5.05a</t>
  </si>
  <si>
    <t>5.06</t>
  </si>
  <si>
    <t>5.06a</t>
  </si>
  <si>
    <t>5.07</t>
  </si>
  <si>
    <t>5.07a</t>
  </si>
  <si>
    <t>5.08</t>
  </si>
  <si>
    <t xml:space="preserve"> - 5.49 Neobsazeno</t>
  </si>
  <si>
    <t>Odvodní kruhové potrubí sk.I - pozink. plech - SPIRO - D 160/30 % tvar.</t>
  </si>
  <si>
    <t>1.01</t>
  </si>
  <si>
    <t>7.06</t>
  </si>
  <si>
    <t>7.06a</t>
  </si>
  <si>
    <t>7.07</t>
  </si>
  <si>
    <t xml:space="preserve"> - 7.49 Neobsazeno</t>
  </si>
  <si>
    <t>8.04a</t>
  </si>
  <si>
    <t>8.06</t>
  </si>
  <si>
    <t>8.06a</t>
  </si>
  <si>
    <t>8.07</t>
  </si>
  <si>
    <t>1.08a</t>
  </si>
  <si>
    <t>1.09</t>
  </si>
  <si>
    <t>Protidešťová žaluzie PZ 160 x 160, v provedení do potrubí</t>
  </si>
  <si>
    <t>4.51-1</t>
  </si>
  <si>
    <t>4.51-1a</t>
  </si>
  <si>
    <t>4.51-2</t>
  </si>
  <si>
    <t>4.51-2a</t>
  </si>
  <si>
    <t>4.53-1</t>
  </si>
  <si>
    <t>4.53-1a</t>
  </si>
  <si>
    <t>4.53-2</t>
  </si>
  <si>
    <t>4.53-2a</t>
  </si>
  <si>
    <t>2.53-1a</t>
  </si>
  <si>
    <t>2.53-2</t>
  </si>
  <si>
    <t>2.53-2a</t>
  </si>
  <si>
    <t>7.05</t>
  </si>
  <si>
    <t>7.05a</t>
  </si>
  <si>
    <t>Odvodní čtyřhranné potrubí skupiny I z pozinkovaného plechu dle ON 12 0405, do  obvodu  1050/40% tvar.</t>
  </si>
  <si>
    <t>Zařízení č. 8 - celkem</t>
  </si>
  <si>
    <t>Izolace tepelné minerální plstí o  tl. 60 mm, s oplechováním - dodávka</t>
  </si>
  <si>
    <t>Náklady na úpravu a přizpůsobeni vzduchotechnického potrubí  na stavbě</t>
  </si>
  <si>
    <t>1.05</t>
  </si>
  <si>
    <t>1.05a</t>
  </si>
  <si>
    <t>1.06</t>
  </si>
  <si>
    <t>1.06a</t>
  </si>
  <si>
    <t>1.09a</t>
  </si>
  <si>
    <t>1.10</t>
  </si>
  <si>
    <t>2.05</t>
  </si>
  <si>
    <t>2.05a</t>
  </si>
  <si>
    <t xml:space="preserve">Zařízení č. 4 - Větrání samostatných koupelen v 1. - 2. NP </t>
  </si>
  <si>
    <t>Zařízení č. 4 - celkem</t>
  </si>
  <si>
    <t>5.50</t>
  </si>
  <si>
    <t>5.50a</t>
  </si>
  <si>
    <t>5.52</t>
  </si>
  <si>
    <t>5.52a</t>
  </si>
  <si>
    <t>6.12</t>
  </si>
  <si>
    <t>Výfuková hlavice VH 160</t>
  </si>
  <si>
    <t>Zařízení  č. 6 - celkem</t>
  </si>
  <si>
    <t xml:space="preserve">Malý radiální ventilátor D 100 v provedení na stěnu s doběhem, vzduchový výkon Vo = 60 m3h-1, celkový tlak : pc = 130 Pa, elektrická energie Ni = 0,03 kW, 230 V, včetně zpětné klapky  </t>
  </si>
  <si>
    <t>7.02a</t>
  </si>
  <si>
    <t>1.53-1</t>
  </si>
  <si>
    <t>1.53-1a</t>
  </si>
  <si>
    <t>1.53-2</t>
  </si>
  <si>
    <t>1.53-2a</t>
  </si>
  <si>
    <t>2.53-1</t>
  </si>
  <si>
    <t>Přívodní čtyřhranné potrubí skupiny I z pozinkovaného plechu dle ON 12 0405 - do  obvodu  1050/50% tvar.</t>
  </si>
  <si>
    <t xml:space="preserve">Malý radiální ventilátor D 100 v provedení do podhledu s doběhem, vzduchový výkon Vo = 90 m3h-1, celkový tlak : pc = 90 Pa, elektrická energie Ni = 0,03 kW, 230 V, včetně zpětné klapky  </t>
  </si>
  <si>
    <t xml:space="preserve">Plastová mřížka D 100 do potrubí </t>
  </si>
  <si>
    <t xml:space="preserve">Plastová mřížka D 125 do potrubí </t>
  </si>
  <si>
    <t xml:space="preserve">Ohebná hadice s útlumem D 100 </t>
  </si>
  <si>
    <t>2.02</t>
  </si>
  <si>
    <t>7.52</t>
  </si>
  <si>
    <t>7.52a</t>
  </si>
  <si>
    <t>Izolace tepelné minerální plstí o  tl. 60 mm, s hliníkovým polepem - dodávka</t>
  </si>
  <si>
    <t>Nátěry  kovových  stavebních konstrukcí syntetické  - potrubí  s  příslušenstvím  vně objektu   objektu nátěrem č. 16 dle PJ 12 0166   - dvojnásobný  2 x S  2013, odstín barvy RAL bude upřesněn dle barvy fasády a střechy</t>
  </si>
  <si>
    <t xml:space="preserve">Nátěry  kovových  stavebních konstrukcí syntetické  - potrubí  s  příslušenstvím  uvnitř objektu   objektu nátěrem č. 16 dle PJ 12 0166   - dvojnásobný  2 x S  2013, odstín barvy RAL bude upřesněn dle požadavku architekta </t>
  </si>
  <si>
    <t>PSV - Izolace tepelné a požární</t>
  </si>
  <si>
    <t xml:space="preserve">Odvodní kovový ventil D 125 včetně zděře </t>
  </si>
  <si>
    <t>1.50</t>
  </si>
  <si>
    <t>1.50a</t>
  </si>
  <si>
    <t>1.51-1</t>
  </si>
  <si>
    <t>1.51-1a</t>
  </si>
  <si>
    <t>1.51-2</t>
  </si>
  <si>
    <t>1.51-2a</t>
  </si>
  <si>
    <t xml:space="preserve">Zařízení č. 1 - Větrání jednolůžkových pokojů v 1. - 2. NP </t>
  </si>
  <si>
    <t xml:space="preserve">Zařízení č. 2 - Větrání dvoulůžkových pokojů v 1. - 2. NP </t>
  </si>
  <si>
    <t>2.50</t>
  </si>
  <si>
    <t>2.50a</t>
  </si>
  <si>
    <t>2.51-1</t>
  </si>
  <si>
    <t>2.51-1a</t>
  </si>
  <si>
    <t>2.51-2</t>
  </si>
  <si>
    <t>2.51-2a</t>
  </si>
  <si>
    <t>Zařízení  č. 2 - celkem</t>
  </si>
  <si>
    <t>3.05</t>
  </si>
  <si>
    <t>3.05a</t>
  </si>
  <si>
    <t>Zařízení č. 3 - celkem</t>
  </si>
  <si>
    <t xml:space="preserve">Zařízení č. 3 - Větrání společenských místností v 1. - 2. NP </t>
  </si>
  <si>
    <t xml:space="preserve">Nástěnná větrací jednotka s protiproudým rekuperačním výměníkem, skříň jednotky v provední s minerální izolací tloušťky 30 mm s potlačením tepelných mostů a s digitální regulací bude v sestavě: přívod - uzavírací klapka D 160, filtr rámečkový F7, elektrický předehřívač Qt = 1,1 kW, 230V, protiproudý rekuperační výměník s účinností 94% Qt=1,4 kW, elektrický dohřívač Qt=1,1 kW 230V, ventilátor přívodní, odvod - filtr rámečkový G4, bypass, odvodní ventilátor, uzavírací klapka D 160.  Ventilátor přívodní Vp= 120 m3/h, Ni = 0,027 kW, 230 V, externí tlak Δp = 180 Pa, ventilátor odvodní Vo = 120 m3/h, Ni = 0, 022 kW, 230 V, externí tlak ΔP = 180 Pa, ovladač s barevným dotykovým displejem, čidlo CO2 prostorové. </t>
  </si>
  <si>
    <t>5.53</t>
  </si>
  <si>
    <t>5.53a</t>
  </si>
  <si>
    <t>5.51</t>
  </si>
  <si>
    <t>5.51a</t>
  </si>
  <si>
    <t xml:space="preserve"> - 6.52 Neobsazeno</t>
  </si>
  <si>
    <t>Zařízení č. 8 - Požární větrání chodby CHÚC B m. č. 243 ve 2. NP</t>
  </si>
  <si>
    <t xml:space="preserve">Zařízení č. 6 - Větrání WC a sprch v 1. NP a ve 2. NP </t>
  </si>
  <si>
    <t>Regulační klapka velikost 800x500 se servopohonem 230 V</t>
  </si>
  <si>
    <t>Regulační klapka velikost 600x350 se servopohonem 230 V</t>
  </si>
  <si>
    <t>Protidešťová žaluzie PZ 800 x 500 v provedení do potrubí</t>
  </si>
  <si>
    <t>Zařízení č. 7 - Požární větrání schodiště CHÚC B m. č. 101, 201, 204 v 1. a ve 2. NP</t>
  </si>
  <si>
    <t xml:space="preserve"> - 8.49 Neobsazeno</t>
  </si>
  <si>
    <t>8.50</t>
  </si>
  <si>
    <t>8.50a</t>
  </si>
  <si>
    <t>8.52</t>
  </si>
  <si>
    <t>8.52a</t>
  </si>
  <si>
    <t xml:space="preserve">Přívodní radiální potrubní ventilátor s EC motorem do čtyřhranného potrubí, přípustná provozní teplota okolí a dopravovaného vzduchu leží v rozsahu -25 až -35°C do +40 až +60°C, plášť potrubního ventilátoru, připojovací příruby a difuzory jsou vyrobeny z galvanicky pozinkovaného plechu (Zn 275g/m2). Lopatky oběžných kol  z dozadu zahnutými lopatkami jsou vyrobeny z plastu. Potrubní ventilátor velikost 400x200 s EC1 motorem Vp = 800 m3/h, Ni = 0,17 kW, 230 V, 50 Hz, celkový tlak pc =365 Pa, Příslušenství:  tlumicí vložka velikost 400x200 2 ks    </t>
  </si>
  <si>
    <t>Regulační klapka velikost 400x200 se servopohonem 230 V</t>
  </si>
  <si>
    <t>Regulační klapka velikost 500x300 se servopohonem 230 V</t>
  </si>
  <si>
    <t>Výfuková hlavice VH 400</t>
  </si>
  <si>
    <t xml:space="preserve">Přívodní radiální potrubní ventilátor s EC motorem do čtyřhranného potrubí, přípustná provozní teplota okolí a dopravovaného vzduchu leží v rozsahu -25 až -35°C do +40 až +60°C, plášť potrubního ventilátoru, připojovací příruby a difuzory jsou vyrobeny z galvanicky pozinkovaného plechu (Zn 275g/m2). Lopatky oběžných kol  z dozadu zahnutými lopatkami jsou vyrobeny z plastu. Potrubní ventilátor velikost 600x350 s EC3 motorem Vp = 4 400 m3/h, Ni = 1,27 kW, 400 V, 50 Hz, celkový tlak pc =380 Pa, Příslušenství:  tlumicí vložka velikost 600x350 2 ks    </t>
  </si>
  <si>
    <t>7.50-1</t>
  </si>
  <si>
    <t>7.50-1a</t>
  </si>
  <si>
    <t>Přívodní čtyřhranné potrubí skupiny I z pozinkovaného plechu dle ON 12 0405 do  obvodu  1890/50% tvar.</t>
  </si>
  <si>
    <t>7.50-2</t>
  </si>
  <si>
    <t>7.50-2a</t>
  </si>
  <si>
    <t>Přívodní čtyřhranné potrubí skupiny I z pozinkovaného plechu dle ON 12 0405 do  obvodu 2630/40% tvar.</t>
  </si>
  <si>
    <t>Odvodní čtyřhranné potrubí skupiny I z pozinkovaného plechu dle ON 12 0405, do  obvodu  2630/20% tvar.</t>
  </si>
  <si>
    <t>7.51</t>
  </si>
  <si>
    <t>Neobsazeno</t>
  </si>
  <si>
    <t>Přívodní čtyřhranné potrubí skupiny I z pozinkovaného plechu dle ON 12 0405 do  obvodu  1500/40% tvar.</t>
  </si>
  <si>
    <t>7.50-3</t>
  </si>
  <si>
    <t>7.50-3a</t>
  </si>
  <si>
    <t>8.05</t>
  </si>
  <si>
    <t>8.05a</t>
  </si>
  <si>
    <t>Stěnová mřížka 12,5 velikost 400 x 200 s upevňovacím rámečkem UR3</t>
  </si>
  <si>
    <t xml:space="preserve">Regulační klapka velikost 400 x 315 ovládání R </t>
  </si>
  <si>
    <t>8.51</t>
  </si>
  <si>
    <t>Odvodní čtyřhranné potrubí skupiny I z pozinkovaného plechu dle ON 12 0405, do  obvodu  1890/40% tvar.</t>
  </si>
  <si>
    <t>Odvodní kruhové potrubí sk.I - pozink. plech SPIRO D 100/40 % tvar.</t>
  </si>
  <si>
    <t>6.05</t>
  </si>
  <si>
    <t>6.05a</t>
  </si>
  <si>
    <t>6.06</t>
  </si>
  <si>
    <t>6.06a</t>
  </si>
  <si>
    <t xml:space="preserve">D.1.2.7 - Vzduchotechnika  </t>
  </si>
  <si>
    <t>1.52</t>
  </si>
  <si>
    <t>1.52a</t>
  </si>
  <si>
    <t>Odvodní kruhové potrubí sk.I - pozink. plech - SPIRO - D 160/40 % tvar.</t>
  </si>
  <si>
    <t>Odvodní kruhové potrubí sk.I - pozink. plech - SPIRO - D 125/40 % tvar.</t>
  </si>
  <si>
    <t>Přívodní kruhové potrubí sk.I - pozink. plech - SPIRO - D 125/40 % tvar.</t>
  </si>
  <si>
    <t>Odvodní kruhové potrubí sk.I - pozink. plech - SPIRO - D 125/30 % tvar.</t>
  </si>
  <si>
    <t>3.50</t>
  </si>
  <si>
    <t>3.50a</t>
  </si>
  <si>
    <t>Přívodní kruhové potrubí sk.I - pozink. plech - SPIRO - D 160/40 % tvar.</t>
  </si>
  <si>
    <t xml:space="preserve"> - 3.49 Neobsazeno</t>
  </si>
  <si>
    <t>2.52</t>
  </si>
  <si>
    <t>2.52a</t>
  </si>
  <si>
    <t>3.52</t>
  </si>
  <si>
    <t>3.52a</t>
  </si>
  <si>
    <t>4.50</t>
  </si>
  <si>
    <t>4.50a</t>
  </si>
  <si>
    <t xml:space="preserve"> - 4.49 Neobsazeno</t>
  </si>
  <si>
    <t xml:space="preserve">Zařízení č. 5 - Větrání relaxační místnosti m. č. 211 ve 2. NP  </t>
  </si>
  <si>
    <t xml:space="preserve">Ohebná hadice s útlumem D 125 </t>
  </si>
  <si>
    <t>Anemostat univerzální plastový D 125,  povrchová úprava RAL 9016</t>
  </si>
  <si>
    <t>Odvodní čtyřhranné potrubí skupiny I z pozinkovaného plechu dle ON 12 0405 - do  obvodu  1050/50% tvar.</t>
  </si>
  <si>
    <t xml:space="preserve">Odvodní kovový ventil D 125 včetně zděře  </t>
  </si>
  <si>
    <t>Přívodní čtyřhranné potrubí skupiny I z pozinkovaného plechu dle ON 12 0405, do  obvodu  1050/50% tvar.</t>
  </si>
  <si>
    <t>Odvodní kruhové potrubí sk.I - pozink. plech SPIRO D 125/40 % tvar.</t>
  </si>
  <si>
    <t>Stěnová mřížka 12,5 velikost 400 x 300 s upevňovacím rámečkem UR3</t>
  </si>
  <si>
    <t>Stěnová mřížka 12,5 velikost 500 x 300 s upevňovacím rámečkem UR3</t>
  </si>
  <si>
    <t xml:space="preserve">Nástěnná větrací jednotka s protiproudým rekuperačním výměníkem, skříň jednotky v provední s minerální izolací tloušťky 30 mm s potlačením tepelných mostů a s digitální regulací bude v sestavě: přívod - uzavírací klapka D 160 se servopohonem, filtr rámečkový G4, elektrický předehřívač Qt = 2,2 kW, 230V, deskový rekuperační výměník s účinností 93%, Qt=1,7 kW, elektrický dohřívač Qt=1,1 kW, 230V, ventilátor přívodní, odvod - filtr rámečkový G4, bypass, odvodní ventilátor, uzavírací klapka D 160  se servopohonem.  Ventilátor přívodní Vp= 150 m3/h, Ni = 0,024 kW, 230 v, externí tlak Δp = 200 Pa, ventilátor odvodní Vo = 150 m3/h, Ni = 0,025 kW, 230 V, externí tlak ΔP = 200 Pa, ovladač s barevným dotykovým displejem, čidlo CO2 prostorové. </t>
  </si>
  <si>
    <t xml:space="preserve">Nástěnná větrací jednotka s protiproudým rekuperačním výměníkem, skříň jednotky v provední s minerální izolací tloušťky 30 mm s potlačením tepelných mostů a s digitální regulací bude v sestavě: přívod - uzavírací klapka D 160 se servopohonem, filtr rámečkový G4, elektrický předehřívač Qt = 2,2 kW, 230V, deskový rekuperační výměník s účinností 93%, Qt=1,7 kW, elektrický dohřívač Qt=1,1 kW, 230V, ventilátor přívodní, odvod - filtr rámečkový G4, bypass, odvodní ventilátor, uzavírací klapka D 160  se servopohonem.  Ventilátor přívodní Vp= 150 m3/h, Ni = 0,024kW, 230 v, externí tlak Δp = 200 Pa, ventilátor odvodní Vo = 150 m3/h, Ni = 0,025 kW, 230 V, externí tlak ΔP = 200 Pa, ovladač s barevným dotykovým displejem, čidlo CO2 prostorové. </t>
  </si>
  <si>
    <t xml:space="preserve">Nástěnná větrací jednotka s protiproudým rekuperačním výměníkem, skříň jednotky v provední s minerální izolací tloušťky 30 mm s potlačením tepelných mostů a s digitální regulací bude v sestavě: přívod - uzavírací klapka D 160 se servopohonem, filtr rámečkový G4, elektrický předehřívač Qt = 2,2 kW, 230V, deskový rekuperační výměník s účinností 91%, Qt=2,8 kW, elektrický dohřívač Qt=1,1 kW, 230V, ventilátor přívodní, odvod - filtr rámečkový G4, bypass, odvodní ventilátor, uzavírací klapka D 160  se servopohonem.  Ventilátor přívodní Vp= 250 m3/h, Ni = 0,045kW, 230 v, externí tlak Δp = 200 Pa, ventilátor odvodní Vo = 250 m3/h, Ni = 0,045 kW, 230 V, externí tlak ΔP = 200 Pa, ovladač s barevným dotykovým displejem, čidlo CO2 prostorové. </t>
  </si>
  <si>
    <t xml:space="preserve">Nástěnná větrací jednotka s protiproudým rekuperačním výměníkem, skříň jednotky v provední s minerální izolací tloušťky 30 mm s potlačením tepelných mostů a s digitální regulací bude v sestavě: přívod - uzavírací klapka D 160 se servopohonem, filtr rámečkový G4, elektrický předehřívač Qt = 2,2 kW, 230V, deskový rekuperační výměník s účinností 91%, Qt=2,8 kW, elektrický dohřívač Qt=1,1 kW, 230V, ventilátor přívodní, odvod - filtr rámečkový G4, bypass, odvodní ventilátor, uzavírací klapka D 160  se servopohonem.  Ventilátor přívodní Vp= 250 m3/h, Ni = 0,045kW, 230 v, externí tlak Δp = 200 Pa, ventilátor odvodní Vo = 250 m3/h, Ni = 0,045 kW, 230 V, externí tlak ΔP = 200 Pa, ovladač s barevným dotykovým displejem, čidlo relativní vlhkosti prostorové. 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</si>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</sst>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\1"/>
    <numFmt numFmtId="165" formatCode="#,##0.0"/>
  </numFmts>
  <fonts count="15">
    <font>
      <sz val="10"/>
      <name val="Arial CE"/>
    </font>
    <font>
      <b/>
      <sz val="10"/>
      <name val="Century Gothic CE"/>
      <family val="2"/>
      <charset val="238"/>
    </font>
    <font>
      <sz val="10"/>
      <name val="Century Gothic CE"/>
      <family val="2"/>
      <charset val="238"/>
    </font>
    <font>
      <b/>
      <i/>
      <sz val="10"/>
      <name val="Century Gothic CE"/>
      <family val="2"/>
      <charset val="238"/>
    </font>
    <font>
      <b/>
      <sz val="12"/>
      <name val="Century Gothic CE"/>
      <family val="2"/>
      <charset val="238"/>
    </font>
    <font>
      <b/>
      <sz val="16"/>
      <name val="Century Gothic CE"/>
      <family val="2"/>
      <charset val="238"/>
    </font>
    <font>
      <b/>
      <sz val="13"/>
      <name val="Century Gothic CE"/>
      <family val="2"/>
      <charset val="238"/>
    </font>
    <font>
      <b/>
      <u/>
      <sz val="10"/>
      <name val="Century Gothic CE"/>
      <family val="2"/>
      <charset val="238"/>
    </font>
    <font>
      <b/>
      <sz val="11"/>
      <name val="Century Gothic CE"/>
      <family val="2"/>
      <charset val="238"/>
    </font>
    <font>
      <sz val="10"/>
      <name val="Century Gothic CE"/>
      <charset val="238"/>
    </font>
    <font>
      <b/>
      <sz val="10"/>
      <name val="Century Gothic CE"/>
      <charset val="238"/>
    </font>
    <font>
      <b/>
      <sz val="16"/>
      <name val="Century Gothic CE"/>
      <charset val="238"/>
    </font>
    <font>
      <sz val="8"/>
      <name val="Arial CE"/>
    </font>
    <font>
      <sz val="10"/>
      <color rgb="FF00B0F0"/>
      <name val="Century Gothic CE"/>
      <family val="2"/>
      <charset val="238"/>
    </font>
    <font>
      <sz val="10"/>
      <color rgb="FF00B0F0"/>
      <name val="Century Gothic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/>
    <xf numFmtId="0" fontId="2" fillId="0" borderId="0" xfId="0" applyFont="1"/>
    <xf numFmtId="3" fontId="2" fillId="0" borderId="0" xfId="0" applyNumberFormat="1" applyFont="1"/>
    <xf numFmtId="49" fontId="2" fillId="0" borderId="0" xfId="0" applyNumberFormat="1" applyFont="1" applyAlignment="1">
      <alignment horizontal="right"/>
    </xf>
    <xf numFmtId="165" fontId="2" fillId="0" borderId="0" xfId="0" applyNumberFormat="1" applyFont="1"/>
    <xf numFmtId="0" fontId="2" fillId="0" borderId="0" xfId="0" applyFont="1" applyAlignment="1">
      <alignment horizontal="left"/>
    </xf>
    <xf numFmtId="3" fontId="2" fillId="0" borderId="1" xfId="0" applyNumberFormat="1" applyFont="1" applyBorder="1"/>
    <xf numFmtId="165" fontId="2" fillId="0" borderId="1" xfId="0" applyNumberFormat="1" applyFont="1" applyBorder="1"/>
    <xf numFmtId="0" fontId="3" fillId="0" borderId="0" xfId="0" applyFont="1"/>
    <xf numFmtId="3" fontId="3" fillId="0" borderId="0" xfId="0" applyNumberFormat="1" applyFont="1"/>
    <xf numFmtId="3" fontId="1" fillId="0" borderId="0" xfId="0" applyNumberFormat="1" applyFont="1"/>
    <xf numFmtId="0" fontId="4" fillId="0" borderId="0" xfId="0" applyFont="1"/>
    <xf numFmtId="0" fontId="6" fillId="0" borderId="0" xfId="0" applyFont="1" applyAlignment="1">
      <alignment horizontal="left"/>
    </xf>
    <xf numFmtId="0" fontId="7" fillId="0" borderId="0" xfId="0" applyFont="1"/>
    <xf numFmtId="0" fontId="2" fillId="0" borderId="0" xfId="0" applyFont="1" applyAlignment="1">
      <alignment horizontal="right"/>
    </xf>
    <xf numFmtId="164" fontId="2" fillId="0" borderId="0" xfId="0" applyNumberFormat="1" applyFont="1"/>
    <xf numFmtId="164" fontId="2" fillId="0" borderId="1" xfId="0" applyNumberFormat="1" applyFont="1" applyBorder="1"/>
    <xf numFmtId="0" fontId="1" fillId="0" borderId="0" xfId="0" applyFont="1" applyAlignment="1">
      <alignment horizontal="left"/>
    </xf>
    <xf numFmtId="0" fontId="8" fillId="0" borderId="0" xfId="0" applyFont="1"/>
    <xf numFmtId="0" fontId="1" fillId="0" borderId="0" xfId="0" applyFont="1" applyAlignment="1">
      <alignment horizontal="center"/>
    </xf>
    <xf numFmtId="49" fontId="2" fillId="0" borderId="0" xfId="0" applyNumberFormat="1" applyFont="1"/>
    <xf numFmtId="49" fontId="2" fillId="0" borderId="0" xfId="0" applyNumberFormat="1" applyFont="1" applyAlignment="1">
      <alignment horizontal="left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49" fontId="10" fillId="0" borderId="1" xfId="0" applyNumberFormat="1" applyFont="1" applyBorder="1" applyAlignment="1">
      <alignment horizontal="left"/>
    </xf>
    <xf numFmtId="49" fontId="10" fillId="0" borderId="0" xfId="0" applyNumberFormat="1" applyFont="1"/>
    <xf numFmtId="3" fontId="10" fillId="0" borderId="0" xfId="0" applyNumberFormat="1" applyFont="1"/>
    <xf numFmtId="165" fontId="10" fillId="0" borderId="0" xfId="0" applyNumberFormat="1" applyFont="1"/>
    <xf numFmtId="0" fontId="10" fillId="0" borderId="0" xfId="0" applyFont="1"/>
    <xf numFmtId="0" fontId="11" fillId="0" borderId="0" xfId="0" applyFont="1" applyAlignment="1">
      <alignment horizontal="center"/>
    </xf>
    <xf numFmtId="49" fontId="10" fillId="0" borderId="1" xfId="0" applyNumberFormat="1" applyFont="1" applyBorder="1"/>
    <xf numFmtId="0" fontId="9" fillId="0" borderId="1" xfId="0" applyFont="1" applyBorder="1"/>
    <xf numFmtId="49" fontId="1" fillId="2" borderId="2" xfId="0" applyNumberFormat="1" applyFont="1" applyFill="1" applyBorder="1" applyAlignment="1">
      <alignment horizontal="center"/>
    </xf>
    <xf numFmtId="49" fontId="1" fillId="2" borderId="2" xfId="0" applyNumberFormat="1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3" fontId="1" fillId="2" borderId="3" xfId="0" applyNumberFormat="1" applyFont="1" applyFill="1" applyBorder="1"/>
    <xf numFmtId="3" fontId="1" fillId="2" borderId="4" xfId="0" applyNumberFormat="1" applyFont="1" applyFill="1" applyBorder="1" applyAlignment="1">
      <alignment horizontal="center"/>
    </xf>
    <xf numFmtId="3" fontId="1" fillId="2" borderId="5" xfId="0" applyNumberFormat="1" applyFont="1" applyFill="1" applyBorder="1"/>
    <xf numFmtId="165" fontId="1" fillId="2" borderId="3" xfId="0" quotePrefix="1" applyNumberFormat="1" applyFont="1" applyFill="1" applyBorder="1" applyAlignment="1">
      <alignment horizontal="left"/>
    </xf>
    <xf numFmtId="165" fontId="1" fillId="2" borderId="5" xfId="0" applyNumberFormat="1" applyFont="1" applyFill="1" applyBorder="1"/>
    <xf numFmtId="49" fontId="1" fillId="2" borderId="6" xfId="0" applyNumberFormat="1" applyFont="1" applyFill="1" applyBorder="1" applyAlignment="1">
      <alignment horizontal="center"/>
    </xf>
    <xf numFmtId="49" fontId="1" fillId="2" borderId="1" xfId="0" applyNumberFormat="1" applyFont="1" applyFill="1" applyBorder="1"/>
    <xf numFmtId="0" fontId="1" fillId="2" borderId="6" xfId="0" applyFont="1" applyFill="1" applyBorder="1" applyAlignment="1">
      <alignment horizontal="center"/>
    </xf>
    <xf numFmtId="3" fontId="1" fillId="2" borderId="6" xfId="0" applyNumberFormat="1" applyFont="1" applyFill="1" applyBorder="1" applyAlignment="1">
      <alignment horizontal="center"/>
    </xf>
    <xf numFmtId="3" fontId="1" fillId="2" borderId="7" xfId="0" applyNumberFormat="1" applyFont="1" applyFill="1" applyBorder="1" applyAlignment="1">
      <alignment horizontal="center"/>
    </xf>
    <xf numFmtId="165" fontId="1" fillId="2" borderId="6" xfId="0" applyNumberFormat="1" applyFont="1" applyFill="1" applyBorder="1" applyAlignment="1">
      <alignment horizontal="center"/>
    </xf>
    <xf numFmtId="165" fontId="1" fillId="2" borderId="7" xfId="0" applyNumberFormat="1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0" borderId="1" xfId="0" applyFont="1" applyBorder="1"/>
    <xf numFmtId="0" fontId="10" fillId="0" borderId="1" xfId="0" applyFont="1" applyBorder="1"/>
    <xf numFmtId="49" fontId="13" fillId="0" borderId="0" xfId="0" applyNumberFormat="1" applyFont="1" applyAlignment="1">
      <alignment horizontal="right"/>
    </xf>
    <xf numFmtId="49" fontId="13" fillId="0" borderId="0" xfId="0" applyNumberFormat="1" applyFont="1" applyAlignment="1">
      <alignment wrapText="1"/>
    </xf>
    <xf numFmtId="0" fontId="13" fillId="0" borderId="0" xfId="0" applyFont="1"/>
    <xf numFmtId="3" fontId="13" fillId="0" borderId="0" xfId="0" applyNumberFormat="1" applyFont="1"/>
    <xf numFmtId="165" fontId="13" fillId="0" borderId="0" xfId="0" applyNumberFormat="1" applyFont="1"/>
    <xf numFmtId="49" fontId="13" fillId="0" borderId="0" xfId="0" applyNumberFormat="1" applyFont="1"/>
    <xf numFmtId="49" fontId="14" fillId="0" borderId="0" xfId="0" applyNumberFormat="1" applyFont="1" applyAlignment="1">
      <alignment horizontal="right"/>
    </xf>
    <xf numFmtId="49" fontId="14" fillId="0" borderId="0" xfId="0" applyNumberFormat="1" applyFont="1" applyAlignment="1">
      <alignment wrapText="1"/>
    </xf>
    <xf numFmtId="49" fontId="13" fillId="0" borderId="0" xfId="0" applyNumberFormat="1" applyFont="1" applyAlignment="1">
      <alignment horizontal="left" wrapText="1"/>
    </xf>
    <xf numFmtId="49" fontId="13" fillId="0" borderId="0" xfId="0" applyNumberFormat="1" applyFont="1" applyAlignment="1">
      <alignment horizontal="right" wrapText="1"/>
    </xf>
    <xf numFmtId="49" fontId="2" fillId="0" borderId="0" xfId="0" applyNumberFormat="1" applyFont="1" applyAlignment="1">
      <alignment wrapText="1"/>
    </xf>
    <xf numFmtId="3" fontId="10" fillId="0" borderId="1" xfId="0" applyNumberFormat="1" applyFont="1" applyBorder="1"/>
    <xf numFmtId="49" fontId="10" fillId="0" borderId="0" xfId="0" applyNumberFormat="1" applyFont="1" applyAlignment="1">
      <alignment horizontal="left"/>
    </xf>
    <xf numFmtId="0" fontId="9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3"/>
  <sheetViews>
    <sheetView view="pageLayout" zoomScaleNormal="100" workbookViewId="0">
      <selection activeCell="B5" sqref="B5"/>
    </sheetView>
  </sheetViews>
  <sheetFormatPr defaultRowHeight="12.75"/>
  <cols>
    <col min="1" max="1" width="5.7109375" style="2" customWidth="1"/>
    <col min="2" max="2" width="20.7109375" style="2" customWidth="1"/>
    <col min="3" max="3" width="3.7109375" style="2" customWidth="1"/>
    <col min="4" max="4" width="5.7109375" style="2" customWidth="1"/>
    <col min="5" max="5" width="6.5703125" style="2" customWidth="1"/>
    <col min="6" max="6" width="6.7109375" style="2" customWidth="1"/>
    <col min="7" max="9" width="10.7109375" style="2" customWidth="1"/>
    <col min="10" max="16384" width="9.140625" style="2"/>
  </cols>
  <sheetData>
    <row r="1" spans="1:9" customFormat="1"/>
    <row r="2" spans="1:9">
      <c r="B2" s="1"/>
      <c r="E2" s="3"/>
      <c r="F2" s="3"/>
      <c r="G2" s="3"/>
    </row>
    <row r="3" spans="1:9" ht="20.25">
      <c r="F3" s="30" t="s">
        <v>139</v>
      </c>
    </row>
    <row r="5" spans="1:9" ht="20.25">
      <c r="F5" s="23" t="s">
        <v>403</v>
      </c>
    </row>
    <row r="7" spans="1:9" ht="16.5">
      <c r="F7" s="24" t="s">
        <v>372</v>
      </c>
    </row>
    <row r="8" spans="1:9" ht="16.5">
      <c r="B8" s="13"/>
    </row>
    <row r="9" spans="1:9" ht="15.75">
      <c r="B9" s="12"/>
    </row>
    <row r="11" spans="1:9">
      <c r="B11" s="14" t="s">
        <v>0</v>
      </c>
      <c r="G11" s="48" t="s">
        <v>1</v>
      </c>
      <c r="H11" s="49" t="s">
        <v>2</v>
      </c>
      <c r="I11" s="48" t="s">
        <v>3</v>
      </c>
    </row>
    <row r="12" spans="1:9">
      <c r="G12" s="43" t="s">
        <v>4</v>
      </c>
      <c r="H12" s="50" t="s">
        <v>4</v>
      </c>
      <c r="I12" s="43" t="s">
        <v>5</v>
      </c>
    </row>
    <row r="13" spans="1:9">
      <c r="A13" s="15" t="s">
        <v>6</v>
      </c>
      <c r="B13" s="2" t="s">
        <v>7</v>
      </c>
      <c r="G13" s="3">
        <f>G83</f>
        <v>0</v>
      </c>
      <c r="H13" s="3">
        <f>H83</f>
        <v>0</v>
      </c>
      <c r="I13" s="16">
        <f>I83</f>
        <v>6844</v>
      </c>
    </row>
    <row r="14" spans="1:9">
      <c r="A14" s="15" t="s">
        <v>8</v>
      </c>
      <c r="B14" s="2" t="s">
        <v>9</v>
      </c>
      <c r="G14" s="3"/>
      <c r="H14" s="3">
        <f>H85</f>
        <v>0</v>
      </c>
      <c r="I14" s="16">
        <f>I85</f>
        <v>4.8</v>
      </c>
    </row>
    <row r="15" spans="1:9">
      <c r="G15" s="7"/>
      <c r="H15" s="7"/>
      <c r="I15" s="17"/>
    </row>
    <row r="16" spans="1:9">
      <c r="A16" s="15" t="s">
        <v>10</v>
      </c>
      <c r="B16" s="2" t="s">
        <v>11</v>
      </c>
      <c r="G16" s="3">
        <f>SUM(G13:G15)</f>
        <v>0</v>
      </c>
      <c r="H16" s="3">
        <f>SUM(H13:H15)</f>
        <v>0</v>
      </c>
      <c r="I16" s="16">
        <f>SUM(I13:I15)</f>
        <v>6848.8</v>
      </c>
    </row>
    <row r="17" spans="1:9">
      <c r="G17" s="3"/>
      <c r="H17" s="3"/>
      <c r="I17" s="16"/>
    </row>
    <row r="18" spans="1:9">
      <c r="A18" s="15" t="s">
        <v>12</v>
      </c>
      <c r="B18" s="2" t="s">
        <v>13</v>
      </c>
      <c r="G18" s="3">
        <f>G16*0.03</f>
        <v>0</v>
      </c>
      <c r="H18" s="3"/>
      <c r="I18" s="16"/>
    </row>
    <row r="19" spans="1:9">
      <c r="A19" s="15" t="s">
        <v>14</v>
      </c>
      <c r="B19" s="2" t="s">
        <v>15</v>
      </c>
      <c r="G19" s="3"/>
      <c r="H19" s="3">
        <f>H13*0.126*0.5</f>
        <v>0</v>
      </c>
      <c r="I19" s="16"/>
    </row>
    <row r="20" spans="1:9">
      <c r="A20" s="15" t="s">
        <v>16</v>
      </c>
      <c r="B20" s="2" t="s">
        <v>17</v>
      </c>
      <c r="G20" s="3"/>
      <c r="H20" s="3">
        <f>H13*0.126*0.5*1.65</f>
        <v>0</v>
      </c>
      <c r="I20" s="16"/>
    </row>
    <row r="21" spans="1:9">
      <c r="A21" s="15" t="s">
        <v>18</v>
      </c>
      <c r="B21" s="2" t="s">
        <v>19</v>
      </c>
      <c r="G21" s="3"/>
      <c r="H21" s="3">
        <f>H13*0.01</f>
        <v>0</v>
      </c>
      <c r="I21" s="16"/>
    </row>
    <row r="22" spans="1:9">
      <c r="A22" s="15" t="s">
        <v>20</v>
      </c>
      <c r="B22" s="2" t="s">
        <v>21</v>
      </c>
      <c r="G22" s="3"/>
      <c r="H22" s="3">
        <f>H13*0.016</f>
        <v>0</v>
      </c>
      <c r="I22" s="16"/>
    </row>
    <row r="23" spans="1:9">
      <c r="A23" s="15" t="s">
        <v>22</v>
      </c>
      <c r="B23" s="2" t="s">
        <v>23</v>
      </c>
      <c r="G23" s="3"/>
      <c r="H23" s="3"/>
      <c r="I23" s="16"/>
    </row>
    <row r="24" spans="1:9">
      <c r="A24" s="15" t="s">
        <v>24</v>
      </c>
      <c r="B24" s="2" t="s">
        <v>25</v>
      </c>
      <c r="G24" s="3"/>
      <c r="H24" s="3"/>
      <c r="I24" s="16"/>
    </row>
    <row r="25" spans="1:9">
      <c r="A25" s="15" t="s">
        <v>26</v>
      </c>
      <c r="B25" s="2" t="s">
        <v>27</v>
      </c>
      <c r="G25" s="3"/>
      <c r="H25" s="3"/>
      <c r="I25" s="16"/>
    </row>
    <row r="26" spans="1:9">
      <c r="G26" s="7"/>
      <c r="H26" s="7"/>
      <c r="I26" s="17"/>
    </row>
    <row r="27" spans="1:9">
      <c r="A27" s="15" t="s">
        <v>28</v>
      </c>
      <c r="B27" s="2" t="s">
        <v>29</v>
      </c>
      <c r="G27" s="3">
        <f>SUM(G16:G26)</f>
        <v>0</v>
      </c>
      <c r="H27" s="3">
        <f>SUM(H16:H26)</f>
        <v>0</v>
      </c>
      <c r="I27" s="16">
        <f>SUM(I16:I26)</f>
        <v>6848.8</v>
      </c>
    </row>
    <row r="28" spans="1:9">
      <c r="A28" s="15" t="s">
        <v>30</v>
      </c>
      <c r="B28" s="2" t="s">
        <v>31</v>
      </c>
      <c r="G28" s="3"/>
      <c r="H28" s="3">
        <f>H91</f>
        <v>0</v>
      </c>
      <c r="I28" s="16"/>
    </row>
    <row r="29" spans="1:9">
      <c r="G29" s="3"/>
      <c r="H29" s="7"/>
      <c r="I29" s="17"/>
    </row>
    <row r="30" spans="1:9">
      <c r="A30" s="15" t="s">
        <v>32</v>
      </c>
      <c r="B30" s="2" t="s">
        <v>33</v>
      </c>
      <c r="G30" s="3"/>
      <c r="H30" s="3">
        <f>SUM(H27:H29)</f>
        <v>0</v>
      </c>
      <c r="I30" s="16">
        <f>SUM(I27:I29)</f>
        <v>6848.8</v>
      </c>
    </row>
    <row r="31" spans="1:9">
      <c r="G31" s="3"/>
      <c r="H31" s="3"/>
      <c r="I31" s="16"/>
    </row>
    <row r="32" spans="1:9">
      <c r="A32" s="15" t="s">
        <v>34</v>
      </c>
      <c r="B32" s="2" t="s">
        <v>35</v>
      </c>
      <c r="G32" s="3"/>
      <c r="H32" s="3">
        <f>H90</f>
        <v>0</v>
      </c>
      <c r="I32" s="16">
        <f>I90</f>
        <v>1625</v>
      </c>
    </row>
    <row r="33" spans="1:9">
      <c r="A33" s="15" t="s">
        <v>36</v>
      </c>
      <c r="B33" s="2" t="s">
        <v>306</v>
      </c>
      <c r="G33" s="3"/>
      <c r="H33" s="3">
        <f>H89</f>
        <v>0</v>
      </c>
      <c r="I33" s="16">
        <f>I89</f>
        <v>1619</v>
      </c>
    </row>
    <row r="34" spans="1:9">
      <c r="A34" s="15" t="s">
        <v>37</v>
      </c>
      <c r="B34" s="2" t="s">
        <v>38</v>
      </c>
      <c r="G34" s="3"/>
      <c r="H34" s="3"/>
      <c r="I34" s="16"/>
    </row>
    <row r="35" spans="1:9">
      <c r="A35" s="15" t="s">
        <v>39</v>
      </c>
      <c r="B35" s="2" t="s">
        <v>40</v>
      </c>
      <c r="G35" s="3"/>
      <c r="H35" s="3"/>
      <c r="I35" s="16"/>
    </row>
    <row r="36" spans="1:9">
      <c r="G36" s="3"/>
      <c r="H36" s="7"/>
      <c r="I36" s="17"/>
    </row>
    <row r="37" spans="1:9">
      <c r="A37" s="15" t="s">
        <v>41</v>
      </c>
      <c r="B37" s="2" t="s">
        <v>42</v>
      </c>
      <c r="G37" s="3"/>
      <c r="H37" s="3">
        <f>SUM(H32:H36)</f>
        <v>0</v>
      </c>
      <c r="I37" s="16">
        <f>SUM(I32:I36)</f>
        <v>3244</v>
      </c>
    </row>
    <row r="38" spans="1:9">
      <c r="G38" s="7"/>
      <c r="H38" s="7"/>
      <c r="I38" s="17"/>
    </row>
    <row r="39" spans="1:9">
      <c r="A39" s="15" t="s">
        <v>43</v>
      </c>
      <c r="B39" s="2" t="s">
        <v>44</v>
      </c>
      <c r="G39" s="3">
        <f>SUM(G27:G38)</f>
        <v>0</v>
      </c>
      <c r="H39" s="3">
        <f>H30+H37</f>
        <v>0</v>
      </c>
      <c r="I39" s="16">
        <f>I30+I37</f>
        <v>10092.799999999999</v>
      </c>
    </row>
    <row r="40" spans="1:9">
      <c r="G40" s="3"/>
      <c r="H40" s="3"/>
      <c r="I40" s="16"/>
    </row>
    <row r="41" spans="1:9">
      <c r="A41" s="15" t="s">
        <v>45</v>
      </c>
      <c r="B41" s="2" t="s">
        <v>46</v>
      </c>
      <c r="G41" s="3"/>
      <c r="H41" s="3"/>
    </row>
    <row r="42" spans="1:9">
      <c r="A42" s="15" t="s">
        <v>47</v>
      </c>
      <c r="B42" s="2" t="s">
        <v>48</v>
      </c>
      <c r="G42" s="3"/>
      <c r="H42" s="3"/>
    </row>
    <row r="43" spans="1:9">
      <c r="A43" s="15" t="s">
        <v>49</v>
      </c>
      <c r="B43" s="2" t="s">
        <v>50</v>
      </c>
      <c r="G43" s="3"/>
      <c r="H43" s="3"/>
    </row>
    <row r="44" spans="1:9">
      <c r="G44" s="3"/>
      <c r="H44" s="7"/>
      <c r="I44" s="51"/>
    </row>
    <row r="45" spans="1:9">
      <c r="B45" s="1" t="s">
        <v>51</v>
      </c>
      <c r="G45" s="3"/>
      <c r="H45" s="11">
        <f>G39+H39+H41+H42+H43</f>
        <v>0</v>
      </c>
      <c r="I45" s="20" t="s">
        <v>52</v>
      </c>
    </row>
    <row r="46" spans="1:9">
      <c r="B46" s="1"/>
      <c r="G46" s="3"/>
      <c r="H46" s="11"/>
      <c r="I46" s="18"/>
    </row>
    <row r="47" spans="1:9" ht="15">
      <c r="B47" s="19" t="s">
        <v>53</v>
      </c>
      <c r="G47" s="1"/>
      <c r="H47" s="18"/>
    </row>
    <row r="48" spans="1:9">
      <c r="B48" s="1"/>
      <c r="E48" s="3"/>
      <c r="F48" s="3"/>
      <c r="G48" s="3"/>
    </row>
    <row r="49" spans="1:8">
      <c r="B49" s="1"/>
      <c r="E49" s="3"/>
      <c r="F49" s="3"/>
      <c r="G49" s="3"/>
    </row>
    <row r="50" spans="1:8">
      <c r="B50" s="1"/>
      <c r="E50" s="3"/>
      <c r="F50" s="3"/>
      <c r="G50" s="3"/>
    </row>
    <row r="51" spans="1:8">
      <c r="B51" s="1"/>
      <c r="E51" s="3"/>
      <c r="F51" s="3"/>
      <c r="G51" s="3"/>
    </row>
    <row r="52" spans="1:8">
      <c r="B52" s="1"/>
      <c r="E52" s="3"/>
      <c r="F52" s="3"/>
      <c r="G52" s="3"/>
    </row>
    <row r="53" spans="1:8">
      <c r="B53" s="1"/>
      <c r="E53" s="3"/>
      <c r="F53" s="3"/>
      <c r="G53" s="3"/>
    </row>
    <row r="54" spans="1:8">
      <c r="B54" s="1"/>
      <c r="E54" s="3"/>
      <c r="F54" s="3"/>
      <c r="G54" s="3"/>
    </row>
    <row r="55" spans="1:8">
      <c r="B55" s="1"/>
      <c r="E55" s="3"/>
      <c r="F55" s="3"/>
      <c r="G55" s="3"/>
    </row>
    <row r="57" spans="1:8">
      <c r="A57" s="14" t="s">
        <v>54</v>
      </c>
    </row>
    <row r="59" spans="1:8">
      <c r="A59" s="2" t="s">
        <v>55</v>
      </c>
      <c r="H59" s="3">
        <f>H13*0.08</f>
        <v>0</v>
      </c>
    </row>
    <row r="60" spans="1:8">
      <c r="A60" s="2" t="s">
        <v>56</v>
      </c>
      <c r="H60" s="3">
        <f>H37*0.01</f>
        <v>0</v>
      </c>
    </row>
    <row r="61" spans="1:8">
      <c r="A61" s="2" t="s">
        <v>57</v>
      </c>
      <c r="H61" s="3">
        <f>H13*0.03</f>
        <v>0</v>
      </c>
    </row>
    <row r="62" spans="1:8">
      <c r="A62" s="2" t="s">
        <v>58</v>
      </c>
      <c r="H62" s="3">
        <f>H13*0.04</f>
        <v>0</v>
      </c>
    </row>
    <row r="63" spans="1:8">
      <c r="A63" s="2" t="s">
        <v>59</v>
      </c>
      <c r="H63" s="3">
        <f>H37*0.01</f>
        <v>0</v>
      </c>
    </row>
    <row r="64" spans="1:8">
      <c r="A64" s="2" t="s">
        <v>60</v>
      </c>
      <c r="H64" s="3">
        <f>H14*0.027</f>
        <v>0</v>
      </c>
    </row>
    <row r="65" spans="1:11">
      <c r="H65" s="7"/>
      <c r="I65" s="51"/>
    </row>
    <row r="66" spans="1:11">
      <c r="A66" s="1" t="s">
        <v>61</v>
      </c>
      <c r="H66" s="11">
        <f>SUM(H59:H65)</f>
        <v>0</v>
      </c>
      <c r="I66" s="20" t="s">
        <v>4</v>
      </c>
    </row>
    <row r="71" spans="1:11">
      <c r="A71" s="14" t="s">
        <v>62</v>
      </c>
      <c r="G71" s="48" t="s">
        <v>1</v>
      </c>
      <c r="H71" s="48" t="s">
        <v>2</v>
      </c>
      <c r="I71" s="48" t="s">
        <v>3</v>
      </c>
    </row>
    <row r="72" spans="1:11">
      <c r="G72" s="43" t="s">
        <v>4</v>
      </c>
      <c r="H72" s="43" t="s">
        <v>4</v>
      </c>
      <c r="I72" s="43" t="s">
        <v>5</v>
      </c>
    </row>
    <row r="73" spans="1:11">
      <c r="A73" s="22" t="str">
        <f>'VZT1'!$B$4</f>
        <v xml:space="preserve">Zařízení č. 1 - Větrání jednolůžkových pokojů v 1. - 2. NP </v>
      </c>
      <c r="G73" s="3">
        <f>'VZT1'!$F$53</f>
        <v>0</v>
      </c>
      <c r="H73" s="3">
        <f>'VZT1'!$G$53</f>
        <v>0</v>
      </c>
      <c r="I73" s="3">
        <f>'VZT1'!$I$53</f>
        <v>2389</v>
      </c>
      <c r="K73"/>
    </row>
    <row r="74" spans="1:11">
      <c r="A74" s="22" t="str">
        <f>'VZT1'!$B$56</f>
        <v xml:space="preserve">Zařízení č. 2 - Větrání dvoulůžkových pokojů v 1. - 2. NP </v>
      </c>
      <c r="G74" s="3">
        <f>'VZT1'!$F$105</f>
        <v>0</v>
      </c>
      <c r="H74" s="3">
        <f>'VZT1'!$G$105</f>
        <v>0</v>
      </c>
      <c r="I74" s="3">
        <f>'VZT1'!$I$105</f>
        <v>780</v>
      </c>
      <c r="K74"/>
    </row>
    <row r="75" spans="1:11">
      <c r="A75" s="22" t="str">
        <f>'VZT1'!$B$108</f>
        <v xml:space="preserve">Zařízení č. 3 - Větrání společenských místností v 1. - 2. NP </v>
      </c>
      <c r="G75" s="3">
        <f>'VZT1'!$F$148</f>
        <v>0</v>
      </c>
      <c r="H75" s="3">
        <f>'VZT1'!$G$148</f>
        <v>0</v>
      </c>
      <c r="I75" s="3">
        <f>'VZT1'!$I$148</f>
        <v>388</v>
      </c>
      <c r="K75"/>
    </row>
    <row r="76" spans="1:11">
      <c r="A76" s="22" t="str">
        <f>'VZT1'!$B$151</f>
        <v xml:space="preserve">Zařízení č. 4 - Větrání samostatných koupelen v 1. - 2. NP </v>
      </c>
      <c r="G76" s="3">
        <f>'VZT1'!$F$191</f>
        <v>0</v>
      </c>
      <c r="H76" s="3">
        <f>'VZT1'!$G$191</f>
        <v>0</v>
      </c>
      <c r="I76" s="3">
        <f>'VZT1'!$I$191</f>
        <v>368</v>
      </c>
      <c r="K76"/>
    </row>
    <row r="77" spans="1:11">
      <c r="A77" s="22" t="str">
        <f>'VZT1'!$B$194</f>
        <v xml:space="preserve">Zařízení č. 5 - Větrání relaxační místnosti m. č. 211 ve 2. NP  </v>
      </c>
      <c r="G77" s="3">
        <f>'VZT1'!$F$231</f>
        <v>0</v>
      </c>
      <c r="H77" s="3">
        <f>'VZT1'!$G$231</f>
        <v>0</v>
      </c>
      <c r="I77" s="3">
        <f>'VZT1'!$I$231</f>
        <v>140</v>
      </c>
      <c r="K77"/>
    </row>
    <row r="78" spans="1:11">
      <c r="A78" s="22" t="str">
        <f>'VZT1'!$B$234</f>
        <v xml:space="preserve">Zařízení č. 6 - Větrání WC a sprch v 1. NP a ve 2. NP </v>
      </c>
      <c r="G78" s="3">
        <f>'VZT1'!$F$262</f>
        <v>0</v>
      </c>
      <c r="H78" s="3">
        <f>'VZT1'!$G$262</f>
        <v>0</v>
      </c>
      <c r="I78" s="3">
        <f>'VZT1'!$I$262</f>
        <v>79</v>
      </c>
      <c r="K78"/>
    </row>
    <row r="79" spans="1:11">
      <c r="A79" s="22" t="str">
        <f>'VZT1'!$B$265</f>
        <v>Zařízení č. 7 - Požární větrání schodiště CHÚC B m. č. 101, 201, 204 v 1. a ve 2. NP</v>
      </c>
      <c r="G79" s="3">
        <f>'VZT1'!$F$301</f>
        <v>0</v>
      </c>
      <c r="H79" s="3">
        <f>'VZT1'!$G$301</f>
        <v>0</v>
      </c>
      <c r="I79" s="3">
        <f>'VZT1'!$I$301</f>
        <v>452</v>
      </c>
      <c r="K79"/>
    </row>
    <row r="80" spans="1:11">
      <c r="A80" s="22" t="str">
        <f>'VZT1'!$B$304</f>
        <v>Zařízení č. 8 - Požární větrání chodby CHÚC B m. č. 243 ve 2. NP</v>
      </c>
      <c r="G80" s="3">
        <f>'VZT1'!$F$334</f>
        <v>0</v>
      </c>
      <c r="H80" s="3">
        <f>'VZT1'!$G$334</f>
        <v>0</v>
      </c>
      <c r="I80" s="3">
        <f>'VZT1'!$I$334</f>
        <v>193</v>
      </c>
      <c r="K80"/>
    </row>
    <row r="81" spans="1:11">
      <c r="A81" s="22" t="s">
        <v>82</v>
      </c>
      <c r="G81" s="3">
        <f>'VZT1'!F348</f>
        <v>0</v>
      </c>
      <c r="H81" s="3">
        <f>'VZT1'!G348</f>
        <v>0</v>
      </c>
      <c r="I81" s="3">
        <f>'VZT1'!I348</f>
        <v>2055</v>
      </c>
      <c r="K81"/>
    </row>
    <row r="82" spans="1:11">
      <c r="A82" s="6"/>
      <c r="G82" s="7"/>
      <c r="H82" s="7"/>
      <c r="I82" s="7"/>
      <c r="K82"/>
    </row>
    <row r="83" spans="1:11">
      <c r="A83" s="2" t="s">
        <v>63</v>
      </c>
      <c r="G83" s="3">
        <f>SUM(G73:G81)</f>
        <v>0</v>
      </c>
      <c r="H83" s="3">
        <f>SUM(H73:H81)</f>
        <v>0</v>
      </c>
      <c r="I83" s="3">
        <f>SUM(I73:I81)</f>
        <v>6844</v>
      </c>
    </row>
    <row r="84" spans="1:11">
      <c r="G84" s="3"/>
      <c r="H84" s="3"/>
      <c r="I84" s="3"/>
    </row>
    <row r="85" spans="1:11">
      <c r="A85" s="2" t="s">
        <v>64</v>
      </c>
      <c r="G85" s="3"/>
      <c r="H85" s="3">
        <f>'VZT1'!G358</f>
        <v>0</v>
      </c>
      <c r="I85" s="3">
        <f>'VZT1'!I358</f>
        <v>4.8</v>
      </c>
    </row>
    <row r="86" spans="1:11">
      <c r="G86" s="7"/>
      <c r="H86" s="7"/>
      <c r="I86" s="7"/>
    </row>
    <row r="87" spans="1:11">
      <c r="A87" s="2" t="s">
        <v>63</v>
      </c>
      <c r="G87" s="3">
        <f>SUM(G83:G86)</f>
        <v>0</v>
      </c>
      <c r="H87" s="3">
        <f>SUM(H83:H86)</f>
        <v>0</v>
      </c>
      <c r="I87" s="3">
        <f>SUM(I83:I86)</f>
        <v>6848.8</v>
      </c>
    </row>
    <row r="88" spans="1:11">
      <c r="G88" s="3"/>
      <c r="H88" s="3"/>
      <c r="I88" s="3"/>
    </row>
    <row r="89" spans="1:11">
      <c r="A89" s="2" t="s">
        <v>109</v>
      </c>
      <c r="G89" s="3"/>
      <c r="H89" s="3">
        <f>'VZT1'!G386</f>
        <v>0</v>
      </c>
      <c r="I89" s="3">
        <f>'VZT1'!I386</f>
        <v>1619</v>
      </c>
    </row>
    <row r="90" spans="1:11">
      <c r="A90" s="2" t="s">
        <v>65</v>
      </c>
      <c r="G90" s="3"/>
      <c r="H90" s="3">
        <f>'VZT1'!G368</f>
        <v>0</v>
      </c>
      <c r="I90" s="3">
        <f>'VZT1'!I368</f>
        <v>1625</v>
      </c>
    </row>
    <row r="91" spans="1:11">
      <c r="A91" s="2" t="s">
        <v>66</v>
      </c>
      <c r="G91" s="3"/>
      <c r="H91" s="3">
        <f>'VZT1'!G393</f>
        <v>0</v>
      </c>
      <c r="I91" s="3"/>
    </row>
    <row r="92" spans="1:11">
      <c r="G92" s="7"/>
      <c r="H92" s="7"/>
      <c r="I92" s="7"/>
    </row>
    <row r="93" spans="1:11">
      <c r="A93" s="1" t="s">
        <v>63</v>
      </c>
      <c r="G93" s="11">
        <f>SUM(G87:G92)</f>
        <v>0</v>
      </c>
      <c r="H93" s="11">
        <f>SUM(H87:H92)</f>
        <v>0</v>
      </c>
      <c r="I93" s="11">
        <f>SUM(I87:I92)</f>
        <v>10092.799999999999</v>
      </c>
    </row>
  </sheetData>
  <phoneticPr fontId="12" type="noConversion"/>
  <pageMargins left="0.98425196850393704" right="0.59055118110236227" top="1.3779527559055118" bottom="0.59055118110236227" header="0.59055118110236227" footer="0.31496062992125984"/>
  <pageSetup paperSize="9" orientation="portrait" horizontalDpi="4294967295" verticalDpi="300" r:id="rId1"/>
  <headerFooter alignWithMargins="0">
    <oddHeader>&amp;L&amp;"Arial CE,Tučné"Odlehčovací služba pobytová, Kroměříž 
D.1.2.7 - Vzduchotechnika   &amp;C &amp;R&amp;"Arial CE,Tučné"A.č.: 08-24/D.1.2.7-02 
Z.č.: 2416 A</oddHeader>
    <oddFooter>&amp;C&amp;"Arial CE,Tučné"&amp;P/15</oddFooter>
  </headerFooter>
  <ignoredErrors>
    <ignoredError sqref="G73:I73 A73" formula="1"/>
    <ignoredError sqref="G39:I39 H45 G13:I13 G16:I16 G18:H18 G27:I27 H30:I30 G21:H22 G19 G20 H19:H20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93"/>
  <sheetViews>
    <sheetView tabSelected="1" zoomScaleNormal="100" workbookViewId="0">
      <selection activeCell="A4" sqref="A4"/>
    </sheetView>
  </sheetViews>
  <sheetFormatPr defaultRowHeight="12.75" customHeight="1"/>
  <cols>
    <col min="1" max="1" width="7.7109375" style="4" customWidth="1"/>
    <col min="2" max="2" width="35.7109375" style="21" customWidth="1"/>
    <col min="3" max="3" width="4.28515625" style="2" customWidth="1"/>
    <col min="4" max="4" width="5.7109375" style="2" customWidth="1"/>
    <col min="5" max="5" width="8.7109375" style="3" customWidth="1"/>
    <col min="6" max="6" width="9.7109375" style="3" customWidth="1"/>
    <col min="7" max="7" width="9" style="3" customWidth="1"/>
    <col min="8" max="8" width="7.7109375" style="5" customWidth="1"/>
    <col min="9" max="9" width="8.7109375" style="5" customWidth="1"/>
    <col min="10" max="16384" width="9.140625" style="2"/>
  </cols>
  <sheetData>
    <row r="1" spans="1:9" ht="12.75" customHeight="1">
      <c r="A1" s="33" t="s">
        <v>67</v>
      </c>
      <c r="B1" s="34" t="s">
        <v>68</v>
      </c>
      <c r="C1" s="35" t="s">
        <v>69</v>
      </c>
      <c r="D1" s="35" t="s">
        <v>70</v>
      </c>
      <c r="E1" s="36"/>
      <c r="F1" s="37" t="s">
        <v>71</v>
      </c>
      <c r="G1" s="38"/>
      <c r="H1" s="39" t="s">
        <v>72</v>
      </c>
      <c r="I1" s="40"/>
    </row>
    <row r="2" spans="1:9" ht="12.75" customHeight="1">
      <c r="A2" s="41" t="s">
        <v>73</v>
      </c>
      <c r="B2" s="42"/>
      <c r="C2" s="43" t="s">
        <v>74</v>
      </c>
      <c r="D2" s="43" t="s">
        <v>75</v>
      </c>
      <c r="E2" s="44" t="s">
        <v>76</v>
      </c>
      <c r="F2" s="45" t="s">
        <v>77</v>
      </c>
      <c r="G2" s="45" t="s">
        <v>78</v>
      </c>
      <c r="H2" s="46" t="s">
        <v>76</v>
      </c>
      <c r="I2" s="47" t="s">
        <v>79</v>
      </c>
    </row>
    <row r="4" spans="1:9" ht="12.75" customHeight="1">
      <c r="B4" s="25" t="s">
        <v>314</v>
      </c>
      <c r="C4" s="32"/>
      <c r="D4" s="51"/>
      <c r="E4" s="7"/>
    </row>
    <row r="6" spans="1:9" ht="243" customHeight="1">
      <c r="A6" s="53" t="s">
        <v>242</v>
      </c>
      <c r="B6" s="54" t="s">
        <v>399</v>
      </c>
      <c r="C6" s="55" t="s">
        <v>80</v>
      </c>
      <c r="D6" s="55">
        <v>9</v>
      </c>
      <c r="E6" s="56">
        <v>0</v>
      </c>
      <c r="F6" s="56">
        <f>D6*E6</f>
        <v>0</v>
      </c>
      <c r="G6" s="56"/>
      <c r="H6" s="57">
        <v>80</v>
      </c>
      <c r="I6" s="57">
        <f>D6*H6</f>
        <v>720</v>
      </c>
    </row>
    <row r="7" spans="1:9" ht="12.75" customHeight="1">
      <c r="A7" s="4" t="s">
        <v>205</v>
      </c>
      <c r="B7" s="21" t="s">
        <v>2</v>
      </c>
      <c r="C7" s="2" t="s">
        <v>80</v>
      </c>
      <c r="D7" s="2">
        <v>9</v>
      </c>
      <c r="E7" s="3">
        <f>(E6)*0.12</f>
        <v>0</v>
      </c>
      <c r="G7" s="3">
        <f>D7*E7</f>
        <v>0</v>
      </c>
    </row>
    <row r="9" spans="1:9" ht="27" customHeight="1">
      <c r="A9" s="53" t="s">
        <v>96</v>
      </c>
      <c r="B9" s="54" t="s">
        <v>253</v>
      </c>
      <c r="C9" s="55" t="s">
        <v>80</v>
      </c>
      <c r="D9" s="55">
        <v>9</v>
      </c>
      <c r="E9" s="56">
        <v>0</v>
      </c>
      <c r="F9" s="56">
        <f>D9*E9</f>
        <v>0</v>
      </c>
      <c r="G9" s="56"/>
      <c r="H9" s="57">
        <v>2</v>
      </c>
      <c r="I9" s="57">
        <f>D9*H9</f>
        <v>18</v>
      </c>
    </row>
    <row r="10" spans="1:9" ht="12.75" customHeight="1">
      <c r="A10" s="4" t="s">
        <v>140</v>
      </c>
      <c r="B10" s="21" t="s">
        <v>2</v>
      </c>
      <c r="C10" s="2" t="s">
        <v>80</v>
      </c>
      <c r="D10" s="2">
        <v>9</v>
      </c>
      <c r="E10" s="3">
        <f>(E9)*0.2</f>
        <v>0</v>
      </c>
      <c r="G10" s="3">
        <f>D10*E10</f>
        <v>0</v>
      </c>
    </row>
    <row r="12" spans="1:9" ht="25.5" customHeight="1">
      <c r="A12" s="53" t="s">
        <v>97</v>
      </c>
      <c r="B12" s="54" t="s">
        <v>253</v>
      </c>
      <c r="C12" s="55" t="s">
        <v>80</v>
      </c>
      <c r="D12" s="55">
        <v>9</v>
      </c>
      <c r="E12" s="56">
        <v>0</v>
      </c>
      <c r="F12" s="56">
        <f>D12*E12</f>
        <v>0</v>
      </c>
      <c r="G12" s="56"/>
      <c r="H12" s="57">
        <v>2</v>
      </c>
      <c r="I12" s="57">
        <f>D12*H12</f>
        <v>18</v>
      </c>
    </row>
    <row r="13" spans="1:9" ht="12.75" customHeight="1">
      <c r="A13" s="4" t="s">
        <v>141</v>
      </c>
      <c r="B13" s="21" t="s">
        <v>2</v>
      </c>
      <c r="C13" s="2" t="s">
        <v>80</v>
      </c>
      <c r="D13" s="2">
        <v>9</v>
      </c>
      <c r="E13" s="3">
        <f>(E12)*0.2</f>
        <v>0</v>
      </c>
      <c r="G13" s="3">
        <f>D13*E13</f>
        <v>0</v>
      </c>
    </row>
    <row r="15" spans="1:9" ht="39.950000000000003" customHeight="1">
      <c r="A15" s="53" t="s">
        <v>98</v>
      </c>
      <c r="B15" s="61" t="s">
        <v>208</v>
      </c>
      <c r="C15" s="55" t="s">
        <v>80</v>
      </c>
      <c r="D15" s="55">
        <v>36</v>
      </c>
      <c r="E15" s="56">
        <v>0</v>
      </c>
      <c r="F15" s="56">
        <f>D15*E15</f>
        <v>0</v>
      </c>
      <c r="G15" s="56"/>
      <c r="H15" s="57">
        <v>1</v>
      </c>
      <c r="I15" s="57">
        <f>D15*H15</f>
        <v>36</v>
      </c>
    </row>
    <row r="16" spans="1:9" ht="12.75" customHeight="1">
      <c r="A16" s="4" t="s">
        <v>142</v>
      </c>
      <c r="B16" s="22" t="s">
        <v>2</v>
      </c>
      <c r="C16" s="2" t="s">
        <v>80</v>
      </c>
      <c r="D16" s="2">
        <v>36</v>
      </c>
      <c r="E16" s="3">
        <f>E15*0.2</f>
        <v>0</v>
      </c>
      <c r="G16" s="3">
        <f>D16*E16</f>
        <v>0</v>
      </c>
    </row>
    <row r="18" spans="1:9" ht="25.5" customHeight="1">
      <c r="A18" s="53" t="s">
        <v>271</v>
      </c>
      <c r="B18" s="54" t="s">
        <v>392</v>
      </c>
      <c r="C18" s="55" t="s">
        <v>80</v>
      </c>
      <c r="D18" s="55">
        <v>27</v>
      </c>
      <c r="E18" s="56">
        <v>0</v>
      </c>
      <c r="F18" s="56">
        <f>D18*E18</f>
        <v>0</v>
      </c>
      <c r="G18" s="56"/>
      <c r="H18" s="57">
        <v>2</v>
      </c>
      <c r="I18" s="57">
        <f>D18*H18</f>
        <v>54</v>
      </c>
    </row>
    <row r="19" spans="1:9" ht="12.75" customHeight="1">
      <c r="A19" s="4" t="s">
        <v>272</v>
      </c>
      <c r="B19" s="21" t="s">
        <v>2</v>
      </c>
      <c r="C19" s="2" t="s">
        <v>80</v>
      </c>
      <c r="D19" s="2">
        <v>27</v>
      </c>
      <c r="E19" s="3">
        <f>(E18)*0.2</f>
        <v>0</v>
      </c>
      <c r="G19" s="3">
        <f>D19*E19</f>
        <v>0</v>
      </c>
    </row>
    <row r="21" spans="1:9" ht="12.75" customHeight="1">
      <c r="A21" s="53" t="s">
        <v>273</v>
      </c>
      <c r="B21" s="58" t="s">
        <v>163</v>
      </c>
      <c r="C21" s="55" t="s">
        <v>80</v>
      </c>
      <c r="D21" s="55">
        <v>9</v>
      </c>
      <c r="E21" s="56">
        <v>0</v>
      </c>
      <c r="F21" s="56">
        <f>D21*E21</f>
        <v>0</v>
      </c>
      <c r="G21" s="56"/>
      <c r="H21" s="57">
        <v>1</v>
      </c>
      <c r="I21" s="57">
        <f>D21*H21</f>
        <v>9</v>
      </c>
    </row>
    <row r="22" spans="1:9" ht="12.75" customHeight="1">
      <c r="A22" s="4" t="s">
        <v>274</v>
      </c>
      <c r="B22" s="21" t="s">
        <v>2</v>
      </c>
      <c r="C22" s="2" t="s">
        <v>80</v>
      </c>
      <c r="D22" s="2">
        <v>9</v>
      </c>
      <c r="E22" s="3">
        <f>(E21)*0.2</f>
        <v>0</v>
      </c>
      <c r="G22" s="3">
        <f>D22*E22</f>
        <v>0</v>
      </c>
    </row>
    <row r="24" spans="1:9" ht="12.75" customHeight="1">
      <c r="A24" s="53" t="s">
        <v>108</v>
      </c>
      <c r="B24" s="58" t="s">
        <v>307</v>
      </c>
      <c r="C24" s="55" t="s">
        <v>80</v>
      </c>
      <c r="D24" s="55">
        <v>9</v>
      </c>
      <c r="E24" s="56">
        <v>0</v>
      </c>
      <c r="F24" s="56">
        <f>D24*E24</f>
        <v>0</v>
      </c>
      <c r="G24" s="56"/>
      <c r="H24" s="57">
        <v>1</v>
      </c>
      <c r="I24" s="57">
        <f>D24*H24</f>
        <v>9</v>
      </c>
    </row>
    <row r="25" spans="1:9" ht="12.75" customHeight="1">
      <c r="A25" s="4" t="s">
        <v>143</v>
      </c>
      <c r="B25" s="21" t="s">
        <v>2</v>
      </c>
      <c r="C25" s="2" t="s">
        <v>80</v>
      </c>
      <c r="D25" s="2">
        <v>9</v>
      </c>
      <c r="E25" s="3">
        <f>(E24)*0.2</f>
        <v>0</v>
      </c>
      <c r="G25" s="3">
        <f>D25*E25</f>
        <v>0</v>
      </c>
    </row>
    <row r="27" spans="1:9" ht="12.75" customHeight="1">
      <c r="A27" s="53" t="s">
        <v>137</v>
      </c>
      <c r="B27" s="58" t="s">
        <v>217</v>
      </c>
      <c r="C27" s="55" t="s">
        <v>81</v>
      </c>
      <c r="D27" s="55">
        <v>10</v>
      </c>
      <c r="E27" s="56">
        <v>0</v>
      </c>
      <c r="F27" s="56">
        <f>D27*E27</f>
        <v>0</v>
      </c>
      <c r="G27" s="56"/>
      <c r="H27" s="57">
        <v>1</v>
      </c>
      <c r="I27" s="57">
        <f>D27*H27</f>
        <v>10</v>
      </c>
    </row>
    <row r="28" spans="1:9" ht="12.75" customHeight="1">
      <c r="A28" s="4" t="s">
        <v>251</v>
      </c>
      <c r="B28" s="21" t="s">
        <v>2</v>
      </c>
      <c r="C28" s="2" t="s">
        <v>81</v>
      </c>
      <c r="D28" s="2">
        <v>10</v>
      </c>
      <c r="E28" s="3">
        <f>(E27)*0.2</f>
        <v>0</v>
      </c>
      <c r="G28" s="3">
        <f>D28*E28</f>
        <v>0</v>
      </c>
    </row>
    <row r="30" spans="1:9" ht="12.75" customHeight="1">
      <c r="A30" s="53" t="s">
        <v>252</v>
      </c>
      <c r="B30" s="58" t="s">
        <v>113</v>
      </c>
      <c r="C30" s="55" t="s">
        <v>81</v>
      </c>
      <c r="D30" s="55">
        <v>10</v>
      </c>
      <c r="E30" s="56">
        <v>0</v>
      </c>
      <c r="F30" s="56">
        <f>D30*E30</f>
        <v>0</v>
      </c>
      <c r="G30" s="56"/>
      <c r="H30" s="57">
        <v>1</v>
      </c>
      <c r="I30" s="57">
        <f>D30*H30</f>
        <v>10</v>
      </c>
    </row>
    <row r="31" spans="1:9" ht="12.75" customHeight="1">
      <c r="A31" s="4" t="s">
        <v>275</v>
      </c>
      <c r="B31" s="21" t="s">
        <v>2</v>
      </c>
      <c r="C31" s="2" t="s">
        <v>81</v>
      </c>
      <c r="D31" s="2">
        <v>10</v>
      </c>
      <c r="E31" s="3">
        <f>(E30)*0.2</f>
        <v>0</v>
      </c>
      <c r="G31" s="3">
        <f>D31*E31</f>
        <v>0</v>
      </c>
    </row>
    <row r="33" spans="1:9" ht="12.75" customHeight="1">
      <c r="A33" s="4" t="s">
        <v>276</v>
      </c>
      <c r="B33" s="21" t="s">
        <v>110</v>
      </c>
    </row>
    <row r="35" spans="1:9" ht="39.950000000000003" customHeight="1">
      <c r="A35" s="53" t="s">
        <v>308</v>
      </c>
      <c r="B35" s="54" t="s">
        <v>295</v>
      </c>
      <c r="C35" s="55" t="s">
        <v>81</v>
      </c>
      <c r="D35" s="55">
        <v>14</v>
      </c>
      <c r="E35" s="56">
        <v>0</v>
      </c>
      <c r="F35" s="56">
        <f>D35*E35</f>
        <v>0</v>
      </c>
      <c r="G35" s="56"/>
      <c r="H35" s="57">
        <v>10</v>
      </c>
      <c r="I35" s="57">
        <f>D35*H35</f>
        <v>140</v>
      </c>
    </row>
    <row r="36" spans="1:9" ht="12.75" customHeight="1">
      <c r="A36" s="4" t="s">
        <v>309</v>
      </c>
      <c r="B36" s="21" t="s">
        <v>2</v>
      </c>
      <c r="C36" s="2" t="s">
        <v>81</v>
      </c>
      <c r="D36" s="2">
        <v>14</v>
      </c>
      <c r="E36" s="3">
        <f>(E35)*0.2</f>
        <v>0</v>
      </c>
      <c r="G36" s="3">
        <f>D36*E36</f>
        <v>0</v>
      </c>
    </row>
    <row r="38" spans="1:9" ht="27.95" customHeight="1">
      <c r="A38" s="62" t="s">
        <v>310</v>
      </c>
      <c r="B38" s="54" t="s">
        <v>381</v>
      </c>
      <c r="C38" s="55" t="s">
        <v>81</v>
      </c>
      <c r="D38" s="55">
        <v>145</v>
      </c>
      <c r="E38" s="56">
        <v>0</v>
      </c>
      <c r="F38" s="56">
        <f>D38*E38</f>
        <v>0</v>
      </c>
      <c r="G38" s="56"/>
      <c r="H38" s="57">
        <v>4</v>
      </c>
      <c r="I38" s="57">
        <f>D38*H38</f>
        <v>580</v>
      </c>
    </row>
    <row r="39" spans="1:9" ht="12.75" customHeight="1">
      <c r="A39" s="4" t="s">
        <v>311</v>
      </c>
      <c r="B39" s="21" t="s">
        <v>2</v>
      </c>
      <c r="C39" s="2" t="s">
        <v>81</v>
      </c>
      <c r="D39" s="2">
        <v>145</v>
      </c>
      <c r="E39" s="3">
        <f>(E38)*0.2</f>
        <v>0</v>
      </c>
      <c r="G39" s="3">
        <f>D39*E39</f>
        <v>0</v>
      </c>
    </row>
    <row r="41" spans="1:9" ht="27.95" customHeight="1">
      <c r="A41" s="62" t="s">
        <v>312</v>
      </c>
      <c r="B41" s="54" t="s">
        <v>377</v>
      </c>
      <c r="C41" s="55" t="s">
        <v>81</v>
      </c>
      <c r="D41" s="55">
        <v>45</v>
      </c>
      <c r="E41" s="56">
        <v>0</v>
      </c>
      <c r="F41" s="56">
        <f>D41*E41</f>
        <v>0</v>
      </c>
      <c r="G41" s="56"/>
      <c r="H41" s="57">
        <v>3</v>
      </c>
      <c r="I41" s="57">
        <f>D41*H41</f>
        <v>135</v>
      </c>
    </row>
    <row r="42" spans="1:9" ht="12.75" customHeight="1">
      <c r="A42" s="4" t="s">
        <v>313</v>
      </c>
      <c r="B42" s="21" t="s">
        <v>2</v>
      </c>
      <c r="C42" s="2" t="s">
        <v>81</v>
      </c>
      <c r="D42" s="2">
        <v>45</v>
      </c>
      <c r="E42" s="3">
        <f>(E41)*0.2</f>
        <v>0</v>
      </c>
      <c r="G42" s="3">
        <f>D42*E42</f>
        <v>0</v>
      </c>
    </row>
    <row r="44" spans="1:9" ht="39.950000000000003" customHeight="1">
      <c r="A44" s="53" t="s">
        <v>373</v>
      </c>
      <c r="B44" s="54" t="s">
        <v>393</v>
      </c>
      <c r="C44" s="55" t="s">
        <v>81</v>
      </c>
      <c r="D44" s="55">
        <v>14</v>
      </c>
      <c r="E44" s="56">
        <v>0</v>
      </c>
      <c r="F44" s="56">
        <f>D44*E44</f>
        <v>0</v>
      </c>
      <c r="G44" s="56"/>
      <c r="H44" s="57">
        <v>10</v>
      </c>
      <c r="I44" s="57">
        <f>D44*H44</f>
        <v>140</v>
      </c>
    </row>
    <row r="45" spans="1:9" ht="12.75" customHeight="1">
      <c r="A45" s="4" t="s">
        <v>374</v>
      </c>
      <c r="B45" s="21" t="s">
        <v>2</v>
      </c>
      <c r="C45" s="2" t="s">
        <v>81</v>
      </c>
      <c r="D45" s="2">
        <v>14</v>
      </c>
      <c r="E45" s="3">
        <f>(E44)*0.2</f>
        <v>0</v>
      </c>
      <c r="G45" s="3">
        <f>D45*E45</f>
        <v>0</v>
      </c>
    </row>
    <row r="47" spans="1:9" ht="27.95" customHeight="1">
      <c r="A47" s="59" t="s">
        <v>290</v>
      </c>
      <c r="B47" s="60" t="s">
        <v>375</v>
      </c>
      <c r="C47" s="55" t="s">
        <v>81</v>
      </c>
      <c r="D47" s="55">
        <v>120</v>
      </c>
      <c r="E47" s="56">
        <v>0</v>
      </c>
      <c r="F47" s="56">
        <f>D47*E47</f>
        <v>0</v>
      </c>
      <c r="G47" s="56"/>
      <c r="H47" s="57">
        <v>4</v>
      </c>
      <c r="I47" s="57">
        <f>D47*H47</f>
        <v>480</v>
      </c>
    </row>
    <row r="48" spans="1:9" ht="12.75" customHeight="1">
      <c r="A48" s="4" t="s">
        <v>291</v>
      </c>
      <c r="B48" s="21" t="s">
        <v>2</v>
      </c>
      <c r="C48" s="2" t="s">
        <v>81</v>
      </c>
      <c r="D48" s="2">
        <v>120</v>
      </c>
      <c r="E48" s="3">
        <f>(E47)*0.2</f>
        <v>0</v>
      </c>
      <c r="G48" s="3">
        <f>D48*E48</f>
        <v>0</v>
      </c>
    </row>
    <row r="50" spans="1:9" ht="27" customHeight="1">
      <c r="A50" s="59" t="s">
        <v>292</v>
      </c>
      <c r="B50" s="60" t="s">
        <v>376</v>
      </c>
      <c r="C50" s="55" t="s">
        <v>81</v>
      </c>
      <c r="D50" s="55">
        <v>10</v>
      </c>
      <c r="E50" s="56">
        <v>0</v>
      </c>
      <c r="F50" s="56">
        <f>D50*E50</f>
        <v>0</v>
      </c>
      <c r="G50" s="56"/>
      <c r="H50" s="57">
        <v>3</v>
      </c>
      <c r="I50" s="57">
        <f>D50*H50</f>
        <v>30</v>
      </c>
    </row>
    <row r="51" spans="1:9" ht="12.75" customHeight="1">
      <c r="A51" s="4" t="s">
        <v>293</v>
      </c>
      <c r="B51" s="21" t="s">
        <v>2</v>
      </c>
      <c r="C51" s="2" t="s">
        <v>81</v>
      </c>
      <c r="D51" s="2">
        <v>10</v>
      </c>
      <c r="E51" s="3">
        <f>(E50)*0.2</f>
        <v>0</v>
      </c>
      <c r="G51" s="3">
        <f>D51*E51</f>
        <v>0</v>
      </c>
    </row>
    <row r="52" spans="1:9" ht="12.75" customHeight="1">
      <c r="F52" s="7"/>
      <c r="G52" s="7"/>
      <c r="H52" s="8"/>
      <c r="I52" s="8"/>
    </row>
    <row r="53" spans="1:9" ht="12.75" customHeight="1">
      <c r="B53" s="26" t="s">
        <v>99</v>
      </c>
      <c r="C53" s="9"/>
      <c r="D53" s="9"/>
      <c r="E53" s="10"/>
      <c r="F53" s="27">
        <f>SUM(F6:F51)</f>
        <v>0</v>
      </c>
      <c r="G53" s="27">
        <f>SUM(G6:G51)</f>
        <v>0</v>
      </c>
      <c r="H53" s="28"/>
      <c r="I53" s="28">
        <f>SUM(I6:I51)</f>
        <v>2389</v>
      </c>
    </row>
    <row r="54" spans="1:9" ht="12.75" customHeight="1">
      <c r="B54" s="26"/>
      <c r="C54" s="9"/>
      <c r="D54" s="9"/>
      <c r="E54" s="10"/>
      <c r="F54" s="27"/>
      <c r="G54" s="27"/>
      <c r="H54" s="28"/>
      <c r="I54" s="28"/>
    </row>
    <row r="55" spans="1:9" ht="12.75" customHeight="1">
      <c r="B55" s="26"/>
      <c r="C55" s="9"/>
      <c r="D55" s="9"/>
      <c r="E55" s="10"/>
      <c r="F55" s="27"/>
      <c r="G55" s="27"/>
      <c r="H55" s="28"/>
      <c r="I55" s="28"/>
    </row>
    <row r="56" spans="1:9" ht="12.75" customHeight="1">
      <c r="B56" s="25" t="s">
        <v>315</v>
      </c>
      <c r="C56" s="32"/>
      <c r="D56" s="51"/>
      <c r="E56" s="7"/>
    </row>
    <row r="58" spans="1:9" ht="243" customHeight="1">
      <c r="A58" s="53" t="s">
        <v>206</v>
      </c>
      <c r="B58" s="54" t="s">
        <v>400</v>
      </c>
      <c r="C58" s="55" t="s">
        <v>80</v>
      </c>
      <c r="D58" s="55">
        <v>3</v>
      </c>
      <c r="E58" s="56">
        <v>0</v>
      </c>
      <c r="F58" s="56">
        <f>D58*E58</f>
        <v>0</v>
      </c>
      <c r="G58" s="56"/>
      <c r="H58" s="57">
        <v>80</v>
      </c>
      <c r="I58" s="57">
        <f>D58*H58</f>
        <v>240</v>
      </c>
    </row>
    <row r="59" spans="1:9" ht="12.75" customHeight="1">
      <c r="A59" s="4" t="s">
        <v>207</v>
      </c>
      <c r="B59" s="21" t="s">
        <v>2</v>
      </c>
      <c r="C59" s="2" t="s">
        <v>80</v>
      </c>
      <c r="D59" s="2">
        <v>3</v>
      </c>
      <c r="E59" s="3">
        <f>(E58)*0.12</f>
        <v>0</v>
      </c>
      <c r="G59" s="3">
        <f>D59*E59</f>
        <v>0</v>
      </c>
    </row>
    <row r="61" spans="1:9" ht="25.5" customHeight="1">
      <c r="A61" s="53" t="s">
        <v>300</v>
      </c>
      <c r="B61" s="54" t="s">
        <v>253</v>
      </c>
      <c r="C61" s="55" t="s">
        <v>80</v>
      </c>
      <c r="D61" s="55">
        <v>3</v>
      </c>
      <c r="E61" s="56">
        <v>0</v>
      </c>
      <c r="F61" s="56">
        <f>D61*E61</f>
        <v>0</v>
      </c>
      <c r="G61" s="56"/>
      <c r="H61" s="57">
        <v>2</v>
      </c>
      <c r="I61" s="57">
        <f>D61*H61</f>
        <v>6</v>
      </c>
    </row>
    <row r="62" spans="1:9" ht="12.75" customHeight="1">
      <c r="A62" s="4" t="s">
        <v>144</v>
      </c>
      <c r="B62" s="21" t="s">
        <v>2</v>
      </c>
      <c r="C62" s="2" t="s">
        <v>80</v>
      </c>
      <c r="D62" s="2">
        <v>3</v>
      </c>
      <c r="E62" s="3">
        <f>(E61)*0.2</f>
        <v>0</v>
      </c>
      <c r="G62" s="3">
        <f>D62*E62</f>
        <v>0</v>
      </c>
    </row>
    <row r="64" spans="1:9" ht="25.5" customHeight="1">
      <c r="A64" s="53" t="s">
        <v>115</v>
      </c>
      <c r="B64" s="54" t="s">
        <v>253</v>
      </c>
      <c r="C64" s="55" t="s">
        <v>80</v>
      </c>
      <c r="D64" s="55">
        <v>3</v>
      </c>
      <c r="E64" s="56">
        <v>0</v>
      </c>
      <c r="F64" s="56">
        <f>D64*E64</f>
        <v>0</v>
      </c>
      <c r="G64" s="56"/>
      <c r="H64" s="57">
        <v>2</v>
      </c>
      <c r="I64" s="57">
        <f>D64*H64</f>
        <v>6</v>
      </c>
    </row>
    <row r="65" spans="1:9" ht="12.75" customHeight="1">
      <c r="A65" s="4" t="s">
        <v>145</v>
      </c>
      <c r="B65" s="21" t="s">
        <v>2</v>
      </c>
      <c r="C65" s="2" t="s">
        <v>80</v>
      </c>
      <c r="D65" s="2">
        <v>3</v>
      </c>
      <c r="E65" s="3">
        <f>(E64)*0.2</f>
        <v>0</v>
      </c>
      <c r="G65" s="3">
        <f>D65*E65</f>
        <v>0</v>
      </c>
    </row>
    <row r="67" spans="1:9" ht="25.5" customHeight="1">
      <c r="A67" s="53" t="s">
        <v>116</v>
      </c>
      <c r="B67" s="61" t="s">
        <v>208</v>
      </c>
      <c r="C67" s="55" t="s">
        <v>80</v>
      </c>
      <c r="D67" s="55">
        <v>12</v>
      </c>
      <c r="E67" s="56">
        <v>0</v>
      </c>
      <c r="F67" s="56">
        <f>D67*E67</f>
        <v>0</v>
      </c>
      <c r="G67" s="56"/>
      <c r="H67" s="57">
        <v>1</v>
      </c>
      <c r="I67" s="57">
        <f>D67*H67</f>
        <v>12</v>
      </c>
    </row>
    <row r="68" spans="1:9" ht="12.75" customHeight="1">
      <c r="A68" s="4" t="s">
        <v>146</v>
      </c>
      <c r="B68" s="22" t="s">
        <v>2</v>
      </c>
      <c r="C68" s="2" t="s">
        <v>80</v>
      </c>
      <c r="D68" s="2">
        <v>12</v>
      </c>
      <c r="E68" s="3">
        <f>E67*0.2</f>
        <v>0</v>
      </c>
      <c r="G68" s="3">
        <f>D68*E68</f>
        <v>0</v>
      </c>
    </row>
    <row r="70" spans="1:9" ht="25.5" customHeight="1">
      <c r="A70" s="53" t="s">
        <v>277</v>
      </c>
      <c r="B70" s="54" t="s">
        <v>392</v>
      </c>
      <c r="C70" s="55" t="s">
        <v>80</v>
      </c>
      <c r="D70" s="55">
        <v>9</v>
      </c>
      <c r="E70" s="56">
        <v>0</v>
      </c>
      <c r="F70" s="56">
        <f>D70*E70</f>
        <v>0</v>
      </c>
      <c r="G70" s="56"/>
      <c r="H70" s="57">
        <v>2</v>
      </c>
      <c r="I70" s="57">
        <f>D70*H70</f>
        <v>18</v>
      </c>
    </row>
    <row r="71" spans="1:9" ht="12.75" customHeight="1">
      <c r="A71" s="4" t="s">
        <v>278</v>
      </c>
      <c r="B71" s="21" t="s">
        <v>2</v>
      </c>
      <c r="C71" s="2" t="s">
        <v>80</v>
      </c>
      <c r="D71" s="2">
        <v>9</v>
      </c>
      <c r="E71" s="3">
        <f>(E70)*0.2</f>
        <v>0</v>
      </c>
      <c r="G71" s="3">
        <f>D71*E71</f>
        <v>0</v>
      </c>
    </row>
    <row r="73" spans="1:9" ht="12.75" customHeight="1">
      <c r="A73" s="53" t="s">
        <v>215</v>
      </c>
      <c r="B73" s="58" t="s">
        <v>163</v>
      </c>
      <c r="C73" s="55" t="s">
        <v>80</v>
      </c>
      <c r="D73" s="55">
        <v>3</v>
      </c>
      <c r="E73" s="56">
        <v>0</v>
      </c>
      <c r="F73" s="56">
        <f>D73*E73</f>
        <v>0</v>
      </c>
      <c r="G73" s="56"/>
      <c r="H73" s="57">
        <v>1</v>
      </c>
      <c r="I73" s="57">
        <f>D73*H73</f>
        <v>3</v>
      </c>
    </row>
    <row r="74" spans="1:9" ht="12.75" customHeight="1">
      <c r="A74" s="4" t="s">
        <v>216</v>
      </c>
      <c r="B74" s="21" t="s">
        <v>2</v>
      </c>
      <c r="C74" s="2" t="s">
        <v>80</v>
      </c>
      <c r="D74" s="2">
        <v>3</v>
      </c>
      <c r="E74" s="3">
        <f>(E73)*0.2</f>
        <v>0</v>
      </c>
      <c r="G74" s="3">
        <f>D74*E74</f>
        <v>0</v>
      </c>
    </row>
    <row r="76" spans="1:9" ht="12.75" customHeight="1">
      <c r="A76" s="53" t="s">
        <v>117</v>
      </c>
      <c r="B76" s="58" t="s">
        <v>307</v>
      </c>
      <c r="C76" s="55" t="s">
        <v>80</v>
      </c>
      <c r="D76" s="55">
        <v>3</v>
      </c>
      <c r="E76" s="56">
        <v>0</v>
      </c>
      <c r="F76" s="56">
        <f>D76*E76</f>
        <v>0</v>
      </c>
      <c r="G76" s="56"/>
      <c r="H76" s="57">
        <v>1</v>
      </c>
      <c r="I76" s="57">
        <f>D76*H76</f>
        <v>3</v>
      </c>
    </row>
    <row r="77" spans="1:9" ht="12.75" customHeight="1">
      <c r="A77" s="4" t="s">
        <v>147</v>
      </c>
      <c r="B77" s="21" t="s">
        <v>2</v>
      </c>
      <c r="C77" s="2" t="s">
        <v>80</v>
      </c>
      <c r="D77" s="2">
        <v>3</v>
      </c>
      <c r="E77" s="3">
        <f>(E76)*0.2</f>
        <v>0</v>
      </c>
      <c r="G77" s="3">
        <f>D77*E77</f>
        <v>0</v>
      </c>
    </row>
    <row r="79" spans="1:9" ht="12.75" customHeight="1">
      <c r="A79" s="53" t="s">
        <v>118</v>
      </c>
      <c r="B79" s="58" t="s">
        <v>217</v>
      </c>
      <c r="C79" s="55" t="s">
        <v>81</v>
      </c>
      <c r="D79" s="55">
        <v>3</v>
      </c>
      <c r="E79" s="56">
        <v>0</v>
      </c>
      <c r="F79" s="56">
        <f>D79*E79</f>
        <v>0</v>
      </c>
      <c r="G79" s="56"/>
      <c r="H79" s="57">
        <v>1</v>
      </c>
      <c r="I79" s="57">
        <f>D79*H79</f>
        <v>3</v>
      </c>
    </row>
    <row r="80" spans="1:9" ht="12.75" customHeight="1">
      <c r="A80" s="4" t="s">
        <v>209</v>
      </c>
      <c r="B80" s="21" t="s">
        <v>2</v>
      </c>
      <c r="C80" s="2" t="s">
        <v>81</v>
      </c>
      <c r="D80" s="2">
        <v>3</v>
      </c>
      <c r="E80" s="3">
        <f>(E79)*0.2</f>
        <v>0</v>
      </c>
      <c r="G80" s="3">
        <f>D80*E80</f>
        <v>0</v>
      </c>
    </row>
    <row r="82" spans="1:9" ht="12.75" customHeight="1">
      <c r="A82" s="53" t="s">
        <v>210</v>
      </c>
      <c r="B82" s="58" t="s">
        <v>113</v>
      </c>
      <c r="C82" s="55" t="s">
        <v>81</v>
      </c>
      <c r="D82" s="55">
        <v>3</v>
      </c>
      <c r="E82" s="56">
        <v>0</v>
      </c>
      <c r="F82" s="56">
        <f>D82*E82</f>
        <v>0</v>
      </c>
      <c r="G82" s="56"/>
      <c r="H82" s="57">
        <v>1</v>
      </c>
      <c r="I82" s="57">
        <f>D82*H82</f>
        <v>3</v>
      </c>
    </row>
    <row r="83" spans="1:9" ht="12.75" customHeight="1">
      <c r="A83" s="4" t="s">
        <v>212</v>
      </c>
      <c r="B83" s="21" t="s">
        <v>2</v>
      </c>
      <c r="C83" s="2" t="s">
        <v>81</v>
      </c>
      <c r="D83" s="2">
        <v>3</v>
      </c>
      <c r="E83" s="3">
        <f>(E82)*0.2</f>
        <v>0</v>
      </c>
      <c r="G83" s="3">
        <f>D83*E83</f>
        <v>0</v>
      </c>
    </row>
    <row r="85" spans="1:9" ht="12.75" customHeight="1">
      <c r="A85" s="4" t="s">
        <v>211</v>
      </c>
      <c r="B85" s="21" t="s">
        <v>119</v>
      </c>
    </row>
    <row r="87" spans="1:9" ht="39.950000000000003" customHeight="1">
      <c r="A87" s="53" t="s">
        <v>316</v>
      </c>
      <c r="B87" s="54" t="s">
        <v>295</v>
      </c>
      <c r="C87" s="55" t="s">
        <v>81</v>
      </c>
      <c r="D87" s="55">
        <v>6</v>
      </c>
      <c r="E87" s="56">
        <v>0</v>
      </c>
      <c r="F87" s="56">
        <f>D87*E87</f>
        <v>0</v>
      </c>
      <c r="G87" s="56"/>
      <c r="H87" s="57">
        <v>10</v>
      </c>
      <c r="I87" s="57">
        <f>D87*H87</f>
        <v>60</v>
      </c>
    </row>
    <row r="88" spans="1:9" ht="12.75" customHeight="1">
      <c r="A88" s="4" t="s">
        <v>317</v>
      </c>
      <c r="B88" s="21" t="s">
        <v>2</v>
      </c>
      <c r="C88" s="2" t="s">
        <v>81</v>
      </c>
      <c r="D88" s="2">
        <v>6</v>
      </c>
      <c r="E88" s="3">
        <f>(E87)*0.2</f>
        <v>0</v>
      </c>
      <c r="G88" s="3">
        <f>D88*E88</f>
        <v>0</v>
      </c>
    </row>
    <row r="90" spans="1:9" ht="25.5" customHeight="1">
      <c r="A90" s="62" t="s">
        <v>318</v>
      </c>
      <c r="B90" s="54" t="s">
        <v>381</v>
      </c>
      <c r="C90" s="55" t="s">
        <v>81</v>
      </c>
      <c r="D90" s="55">
        <v>30</v>
      </c>
      <c r="E90" s="56">
        <v>0</v>
      </c>
      <c r="F90" s="56">
        <f>D90*E90</f>
        <v>0</v>
      </c>
      <c r="G90" s="56"/>
      <c r="H90" s="57">
        <v>4</v>
      </c>
      <c r="I90" s="57">
        <f>D90*H90</f>
        <v>120</v>
      </c>
    </row>
    <row r="91" spans="1:9" ht="12.75" customHeight="1">
      <c r="A91" s="4" t="s">
        <v>319</v>
      </c>
      <c r="B91" s="21" t="s">
        <v>2</v>
      </c>
      <c r="C91" s="2" t="s">
        <v>81</v>
      </c>
      <c r="D91" s="2">
        <v>30</v>
      </c>
      <c r="E91" s="3">
        <f>(E90)*0.2</f>
        <v>0</v>
      </c>
      <c r="G91" s="3">
        <f>D91*E91</f>
        <v>0</v>
      </c>
    </row>
    <row r="93" spans="1:9" ht="25.5" customHeight="1">
      <c r="A93" s="62" t="s">
        <v>320</v>
      </c>
      <c r="B93" s="54" t="s">
        <v>377</v>
      </c>
      <c r="C93" s="55" t="s">
        <v>81</v>
      </c>
      <c r="D93" s="55">
        <v>15</v>
      </c>
      <c r="E93" s="56">
        <v>0</v>
      </c>
      <c r="F93" s="56">
        <f>D93*E93</f>
        <v>0</v>
      </c>
      <c r="G93" s="56"/>
      <c r="H93" s="57">
        <v>3</v>
      </c>
      <c r="I93" s="57">
        <f>D93*H93</f>
        <v>45</v>
      </c>
    </row>
    <row r="94" spans="1:9" ht="12.75" customHeight="1">
      <c r="A94" s="4" t="s">
        <v>321</v>
      </c>
      <c r="B94" s="21" t="s">
        <v>2</v>
      </c>
      <c r="C94" s="2" t="s">
        <v>81</v>
      </c>
      <c r="D94" s="2">
        <v>15</v>
      </c>
      <c r="E94" s="3">
        <f>(E93)*0.2</f>
        <v>0</v>
      </c>
      <c r="G94" s="3">
        <f>D94*E94</f>
        <v>0</v>
      </c>
    </row>
    <row r="96" spans="1:9" ht="39.950000000000003" customHeight="1">
      <c r="A96" s="53" t="s">
        <v>383</v>
      </c>
      <c r="B96" s="54" t="s">
        <v>393</v>
      </c>
      <c r="C96" s="55" t="s">
        <v>81</v>
      </c>
      <c r="D96" s="55">
        <v>6</v>
      </c>
      <c r="E96" s="56">
        <v>0</v>
      </c>
      <c r="F96" s="56">
        <f>D96*E96</f>
        <v>0</v>
      </c>
      <c r="G96" s="56"/>
      <c r="H96" s="57">
        <v>10</v>
      </c>
      <c r="I96" s="57">
        <f>D96*H96</f>
        <v>60</v>
      </c>
    </row>
    <row r="97" spans="1:9" ht="12.75" customHeight="1">
      <c r="A97" s="4" t="s">
        <v>384</v>
      </c>
      <c r="B97" s="21" t="s">
        <v>2</v>
      </c>
      <c r="C97" s="2" t="s">
        <v>81</v>
      </c>
      <c r="D97" s="2">
        <v>6</v>
      </c>
      <c r="E97" s="3">
        <f>(E96)*0.2</f>
        <v>0</v>
      </c>
      <c r="G97" s="3">
        <f>D97*E97</f>
        <v>0</v>
      </c>
    </row>
    <row r="99" spans="1:9" ht="25.5" customHeight="1">
      <c r="A99" s="59" t="s">
        <v>294</v>
      </c>
      <c r="B99" s="60" t="s">
        <v>241</v>
      </c>
      <c r="C99" s="55" t="s">
        <v>81</v>
      </c>
      <c r="D99" s="55">
        <v>48</v>
      </c>
      <c r="E99" s="56">
        <v>0</v>
      </c>
      <c r="F99" s="56">
        <f>D99*E99</f>
        <v>0</v>
      </c>
      <c r="G99" s="56"/>
      <c r="H99" s="57">
        <v>4</v>
      </c>
      <c r="I99" s="57">
        <f>D99*H99</f>
        <v>192</v>
      </c>
    </row>
    <row r="100" spans="1:9" ht="12.75" customHeight="1">
      <c r="A100" s="4" t="s">
        <v>262</v>
      </c>
      <c r="B100" s="21" t="s">
        <v>2</v>
      </c>
      <c r="C100" s="2" t="s">
        <v>81</v>
      </c>
      <c r="D100" s="2">
        <v>48</v>
      </c>
      <c r="E100" s="3">
        <f>(E99)*0.2</f>
        <v>0</v>
      </c>
      <c r="G100" s="3">
        <f>D100*E100</f>
        <v>0</v>
      </c>
    </row>
    <row r="102" spans="1:9" ht="25.5" customHeight="1">
      <c r="A102" s="59" t="s">
        <v>263</v>
      </c>
      <c r="B102" s="60" t="s">
        <v>378</v>
      </c>
      <c r="C102" s="55" t="s">
        <v>81</v>
      </c>
      <c r="D102" s="55">
        <v>3</v>
      </c>
      <c r="E102" s="56">
        <v>0</v>
      </c>
      <c r="F102" s="56">
        <f>D102*E102</f>
        <v>0</v>
      </c>
      <c r="G102" s="56"/>
      <c r="H102" s="57">
        <v>3</v>
      </c>
      <c r="I102" s="57">
        <f>D102*H102</f>
        <v>9</v>
      </c>
    </row>
    <row r="103" spans="1:9" ht="12.75" customHeight="1">
      <c r="A103" s="4" t="s">
        <v>264</v>
      </c>
      <c r="B103" s="21" t="s">
        <v>2</v>
      </c>
      <c r="C103" s="2" t="s">
        <v>81</v>
      </c>
      <c r="D103" s="2">
        <v>3</v>
      </c>
      <c r="E103" s="3">
        <f>(E102)*0.2</f>
        <v>0</v>
      </c>
      <c r="G103" s="3">
        <f>D103*E103</f>
        <v>0</v>
      </c>
    </row>
    <row r="104" spans="1:9" ht="12.75" customHeight="1">
      <c r="F104" s="7"/>
      <c r="G104" s="7"/>
      <c r="H104" s="8"/>
      <c r="I104" s="8"/>
    </row>
    <row r="105" spans="1:9" ht="12.75" customHeight="1">
      <c r="B105" s="26" t="s">
        <v>322</v>
      </c>
      <c r="C105" s="9"/>
      <c r="D105" s="9"/>
      <c r="E105" s="10"/>
      <c r="F105" s="27">
        <f>SUM(F58:F103)</f>
        <v>0</v>
      </c>
      <c r="G105" s="27">
        <f>SUM(G58:G103)</f>
        <v>0</v>
      </c>
      <c r="H105" s="28"/>
      <c r="I105" s="28">
        <f>SUM(I58:I103)</f>
        <v>780</v>
      </c>
    </row>
    <row r="106" spans="1:9" ht="12.75" customHeight="1">
      <c r="B106" s="26"/>
      <c r="C106" s="9"/>
      <c r="D106" s="9"/>
      <c r="E106" s="10"/>
      <c r="F106" s="27"/>
      <c r="G106" s="27"/>
      <c r="H106" s="28"/>
      <c r="I106" s="28"/>
    </row>
    <row r="107" spans="1:9" ht="12.75" customHeight="1">
      <c r="B107" s="26"/>
      <c r="C107" s="9"/>
      <c r="D107" s="9"/>
      <c r="E107" s="10"/>
      <c r="F107" s="27"/>
      <c r="G107" s="27"/>
      <c r="H107" s="28"/>
      <c r="I107" s="28"/>
    </row>
    <row r="108" spans="1:9" ht="12.75" customHeight="1">
      <c r="B108" s="25" t="s">
        <v>326</v>
      </c>
      <c r="C108" s="32"/>
      <c r="D108" s="51"/>
      <c r="E108" s="7"/>
    </row>
    <row r="109" spans="1:9" ht="12.75" customHeight="1">
      <c r="B109" s="65"/>
      <c r="C109" s="66"/>
    </row>
    <row r="110" spans="1:9" ht="243" customHeight="1">
      <c r="A110" s="53" t="s">
        <v>213</v>
      </c>
      <c r="B110" s="54" t="s">
        <v>401</v>
      </c>
      <c r="C110" s="55" t="s">
        <v>80</v>
      </c>
      <c r="D110" s="55">
        <v>2</v>
      </c>
      <c r="E110" s="56">
        <v>0</v>
      </c>
      <c r="F110" s="56">
        <f>D110*E110</f>
        <v>0</v>
      </c>
      <c r="G110" s="56"/>
      <c r="H110" s="57">
        <v>80</v>
      </c>
      <c r="I110" s="57">
        <f>D110*H110</f>
        <v>160</v>
      </c>
    </row>
    <row r="111" spans="1:9" ht="12.75" customHeight="1">
      <c r="A111" s="4" t="s">
        <v>214</v>
      </c>
      <c r="B111" s="21" t="s">
        <v>2</v>
      </c>
      <c r="C111" s="2" t="s">
        <v>80</v>
      </c>
      <c r="D111" s="2">
        <v>2</v>
      </c>
      <c r="E111" s="3">
        <f>(E110)*0.12</f>
        <v>0</v>
      </c>
      <c r="G111" s="3">
        <f>D111*E111</f>
        <v>0</v>
      </c>
    </row>
    <row r="113" spans="1:9" ht="25.5" customHeight="1">
      <c r="A113" s="53" t="s">
        <v>120</v>
      </c>
      <c r="B113" s="54" t="s">
        <v>253</v>
      </c>
      <c r="C113" s="55" t="s">
        <v>80</v>
      </c>
      <c r="D113" s="55">
        <v>2</v>
      </c>
      <c r="E113" s="56">
        <v>0</v>
      </c>
      <c r="F113" s="56">
        <f>D113*E113</f>
        <v>0</v>
      </c>
      <c r="G113" s="56"/>
      <c r="H113" s="57">
        <v>2</v>
      </c>
      <c r="I113" s="57">
        <f>D113*H113</f>
        <v>4</v>
      </c>
    </row>
    <row r="114" spans="1:9" ht="12.75" customHeight="1">
      <c r="A114" s="4" t="s">
        <v>148</v>
      </c>
      <c r="B114" s="21" t="s">
        <v>2</v>
      </c>
      <c r="C114" s="2" t="s">
        <v>80</v>
      </c>
      <c r="D114" s="2">
        <v>2</v>
      </c>
      <c r="E114" s="3">
        <f>(E113)*0.2</f>
        <v>0</v>
      </c>
      <c r="G114" s="3">
        <f>D114*E114</f>
        <v>0</v>
      </c>
    </row>
    <row r="116" spans="1:9" ht="25.5" customHeight="1">
      <c r="A116" s="53" t="s">
        <v>121</v>
      </c>
      <c r="B116" s="54" t="s">
        <v>253</v>
      </c>
      <c r="C116" s="55" t="s">
        <v>80</v>
      </c>
      <c r="D116" s="55">
        <v>2</v>
      </c>
      <c r="E116" s="56">
        <v>0</v>
      </c>
      <c r="F116" s="56">
        <f>D116*E116</f>
        <v>0</v>
      </c>
      <c r="G116" s="56"/>
      <c r="H116" s="57">
        <v>2</v>
      </c>
      <c r="I116" s="57">
        <f>D116*H116</f>
        <v>4</v>
      </c>
    </row>
    <row r="117" spans="1:9" ht="12.75" customHeight="1">
      <c r="A117" s="4" t="s">
        <v>149</v>
      </c>
      <c r="B117" s="21" t="s">
        <v>2</v>
      </c>
      <c r="C117" s="2" t="s">
        <v>80</v>
      </c>
      <c r="D117" s="2">
        <v>2</v>
      </c>
      <c r="E117" s="3">
        <f>(E116)*0.2</f>
        <v>0</v>
      </c>
      <c r="G117" s="3">
        <f>D117*E117</f>
        <v>0</v>
      </c>
    </row>
    <row r="119" spans="1:9" ht="39.950000000000003" customHeight="1">
      <c r="A119" s="53" t="s">
        <v>122</v>
      </c>
      <c r="B119" s="61" t="s">
        <v>208</v>
      </c>
      <c r="C119" s="55" t="s">
        <v>80</v>
      </c>
      <c r="D119" s="55">
        <v>4</v>
      </c>
      <c r="E119" s="56">
        <v>0</v>
      </c>
      <c r="F119" s="56">
        <f>D119*E119</f>
        <v>0</v>
      </c>
      <c r="G119" s="56"/>
      <c r="H119" s="57">
        <v>1</v>
      </c>
      <c r="I119" s="57">
        <f>D119*H119</f>
        <v>4</v>
      </c>
    </row>
    <row r="120" spans="1:9" ht="12.75" customHeight="1">
      <c r="A120" s="4" t="s">
        <v>150</v>
      </c>
      <c r="B120" s="22" t="s">
        <v>2</v>
      </c>
      <c r="C120" s="2" t="s">
        <v>80</v>
      </c>
      <c r="D120" s="2">
        <v>4</v>
      </c>
      <c r="E120" s="3">
        <f>E119*0.2</f>
        <v>0</v>
      </c>
      <c r="G120" s="3">
        <f>D120*E120</f>
        <v>0</v>
      </c>
    </row>
    <row r="122" spans="1:9" ht="25.5" customHeight="1">
      <c r="A122" s="53" t="s">
        <v>323</v>
      </c>
      <c r="B122" s="54" t="s">
        <v>392</v>
      </c>
      <c r="C122" s="55" t="s">
        <v>80</v>
      </c>
      <c r="D122" s="55">
        <v>10</v>
      </c>
      <c r="E122" s="56">
        <v>0</v>
      </c>
      <c r="F122" s="56">
        <f>D122*E122</f>
        <v>0</v>
      </c>
      <c r="G122" s="56"/>
      <c r="H122" s="57">
        <v>2</v>
      </c>
      <c r="I122" s="57">
        <f>D122*H122</f>
        <v>20</v>
      </c>
    </row>
    <row r="123" spans="1:9" ht="12.75" customHeight="1">
      <c r="A123" s="4" t="s">
        <v>324</v>
      </c>
      <c r="B123" s="21" t="s">
        <v>2</v>
      </c>
      <c r="C123" s="2" t="s">
        <v>80</v>
      </c>
      <c r="D123" s="2">
        <v>10</v>
      </c>
      <c r="E123" s="3">
        <f>(E122)*0.2</f>
        <v>0</v>
      </c>
      <c r="G123" s="3">
        <f>D123*E123</f>
        <v>0</v>
      </c>
    </row>
    <row r="125" spans="1:9" ht="12.75" customHeight="1">
      <c r="A125" s="53" t="s">
        <v>123</v>
      </c>
      <c r="B125" s="58" t="s">
        <v>163</v>
      </c>
      <c r="C125" s="55" t="s">
        <v>80</v>
      </c>
      <c r="D125" s="55">
        <v>4</v>
      </c>
      <c r="E125" s="56">
        <v>0</v>
      </c>
      <c r="F125" s="56">
        <f>D125*E125</f>
        <v>0</v>
      </c>
      <c r="G125" s="56"/>
      <c r="H125" s="57">
        <v>1</v>
      </c>
      <c r="I125" s="57">
        <f>D125*H125</f>
        <v>4</v>
      </c>
    </row>
    <row r="126" spans="1:9" ht="12.75" customHeight="1">
      <c r="A126" s="4" t="s">
        <v>151</v>
      </c>
      <c r="B126" s="21" t="s">
        <v>2</v>
      </c>
      <c r="C126" s="2" t="s">
        <v>80</v>
      </c>
      <c r="D126" s="2">
        <v>4</v>
      </c>
      <c r="E126" s="3">
        <f>(E125)*0.2</f>
        <v>0</v>
      </c>
      <c r="G126" s="3">
        <f>D126*E126</f>
        <v>0</v>
      </c>
    </row>
    <row r="128" spans="1:9" ht="12.75" customHeight="1">
      <c r="A128" s="53" t="s">
        <v>124</v>
      </c>
      <c r="B128" s="58" t="s">
        <v>217</v>
      </c>
      <c r="C128" s="55" t="s">
        <v>81</v>
      </c>
      <c r="D128" s="55">
        <v>8</v>
      </c>
      <c r="E128" s="56">
        <v>0</v>
      </c>
      <c r="F128" s="56">
        <f>D128*E128</f>
        <v>0</v>
      </c>
      <c r="G128" s="56"/>
      <c r="H128" s="57">
        <v>1</v>
      </c>
      <c r="I128" s="57">
        <f>D128*H128</f>
        <v>8</v>
      </c>
    </row>
    <row r="129" spans="1:9" ht="12.75" customHeight="1">
      <c r="A129" s="4" t="s">
        <v>152</v>
      </c>
      <c r="B129" s="21" t="s">
        <v>2</v>
      </c>
      <c r="C129" s="2" t="s">
        <v>81</v>
      </c>
      <c r="D129" s="2">
        <v>8</v>
      </c>
      <c r="E129" s="3">
        <f>(E128)*0.2</f>
        <v>0</v>
      </c>
      <c r="G129" s="3">
        <f>D129*E129</f>
        <v>0</v>
      </c>
    </row>
    <row r="131" spans="1:9" ht="12.75" customHeight="1">
      <c r="A131" s="4" t="s">
        <v>125</v>
      </c>
      <c r="B131" s="21" t="s">
        <v>382</v>
      </c>
    </row>
    <row r="133" spans="1:9" ht="39.950000000000003" customHeight="1">
      <c r="A133" s="53" t="s">
        <v>379</v>
      </c>
      <c r="B133" s="54" t="s">
        <v>295</v>
      </c>
      <c r="C133" s="55" t="s">
        <v>81</v>
      </c>
      <c r="D133" s="55">
        <v>2</v>
      </c>
      <c r="E133" s="56">
        <v>0</v>
      </c>
      <c r="F133" s="56">
        <f>D133*E133</f>
        <v>0</v>
      </c>
      <c r="G133" s="56"/>
      <c r="H133" s="57">
        <v>10</v>
      </c>
      <c r="I133" s="57">
        <f>D133*H133</f>
        <v>20</v>
      </c>
    </row>
    <row r="134" spans="1:9" ht="12.75" customHeight="1">
      <c r="A134" s="4" t="s">
        <v>380</v>
      </c>
      <c r="B134" s="21" t="s">
        <v>2</v>
      </c>
      <c r="C134" s="2" t="s">
        <v>81</v>
      </c>
      <c r="D134" s="2">
        <v>2</v>
      </c>
      <c r="E134" s="3">
        <f>(E133)*0.2</f>
        <v>0</v>
      </c>
      <c r="G134" s="3">
        <f>D134*E134</f>
        <v>0</v>
      </c>
    </row>
    <row r="136" spans="1:9" ht="27" customHeight="1">
      <c r="A136" s="62" t="s">
        <v>218</v>
      </c>
      <c r="B136" s="54" t="s">
        <v>381</v>
      </c>
      <c r="C136" s="55" t="s">
        <v>81</v>
      </c>
      <c r="D136" s="55">
        <v>18</v>
      </c>
      <c r="E136" s="56">
        <v>0</v>
      </c>
      <c r="F136" s="56">
        <f>D136*E136</f>
        <v>0</v>
      </c>
      <c r="G136" s="56"/>
      <c r="H136" s="57">
        <v>4</v>
      </c>
      <c r="I136" s="57">
        <f>D136*H136</f>
        <v>72</v>
      </c>
    </row>
    <row r="137" spans="1:9" ht="12.75" customHeight="1">
      <c r="A137" s="4" t="s">
        <v>219</v>
      </c>
      <c r="B137" s="21" t="s">
        <v>2</v>
      </c>
      <c r="C137" s="2" t="s">
        <v>81</v>
      </c>
      <c r="D137" s="2">
        <v>18</v>
      </c>
      <c r="E137" s="3">
        <f>(E136)*0.2</f>
        <v>0</v>
      </c>
      <c r="G137" s="3">
        <f>D137*E137</f>
        <v>0</v>
      </c>
    </row>
    <row r="139" spans="1:9" ht="27.95" customHeight="1">
      <c r="A139" s="62" t="s">
        <v>220</v>
      </c>
      <c r="B139" s="54" t="s">
        <v>377</v>
      </c>
      <c r="C139" s="55" t="s">
        <v>81</v>
      </c>
      <c r="D139" s="55">
        <v>6</v>
      </c>
      <c r="E139" s="56">
        <v>0</v>
      </c>
      <c r="F139" s="56">
        <f>D139*E139</f>
        <v>0</v>
      </c>
      <c r="G139" s="56"/>
      <c r="H139" s="57">
        <v>4</v>
      </c>
      <c r="I139" s="57">
        <f>D139*H139</f>
        <v>24</v>
      </c>
    </row>
    <row r="140" spans="1:9" ht="12.75" customHeight="1">
      <c r="A140" s="4" t="s">
        <v>221</v>
      </c>
      <c r="B140" s="21" t="s">
        <v>2</v>
      </c>
      <c r="C140" s="2" t="s">
        <v>81</v>
      </c>
      <c r="D140" s="2">
        <v>6</v>
      </c>
      <c r="E140" s="3">
        <f>(E139)*0.2</f>
        <v>0</v>
      </c>
      <c r="G140" s="3">
        <f>D140*E140</f>
        <v>0</v>
      </c>
    </row>
    <row r="142" spans="1:9" ht="39.950000000000003" customHeight="1">
      <c r="A142" s="53" t="s">
        <v>385</v>
      </c>
      <c r="B142" s="54" t="s">
        <v>393</v>
      </c>
      <c r="C142" s="55" t="s">
        <v>81</v>
      </c>
      <c r="D142" s="55">
        <v>2</v>
      </c>
      <c r="E142" s="56">
        <v>0</v>
      </c>
      <c r="F142" s="56">
        <f>D142*E142</f>
        <v>0</v>
      </c>
      <c r="G142" s="56"/>
      <c r="H142" s="57">
        <v>10</v>
      </c>
      <c r="I142" s="57">
        <f>D142*H142</f>
        <v>20</v>
      </c>
    </row>
    <row r="143" spans="1:9" ht="12.75" customHeight="1">
      <c r="A143" s="4" t="s">
        <v>386</v>
      </c>
      <c r="B143" s="21" t="s">
        <v>2</v>
      </c>
      <c r="C143" s="2" t="s">
        <v>81</v>
      </c>
      <c r="D143" s="2">
        <v>2</v>
      </c>
      <c r="E143" s="3">
        <f>(E142)*0.2</f>
        <v>0</v>
      </c>
      <c r="G143" s="3">
        <f>D143*E143</f>
        <v>0</v>
      </c>
    </row>
    <row r="145" spans="1:9" ht="27.95" customHeight="1">
      <c r="A145" s="62" t="s">
        <v>222</v>
      </c>
      <c r="B145" s="54" t="s">
        <v>375</v>
      </c>
      <c r="C145" s="55" t="s">
        <v>81</v>
      </c>
      <c r="D145" s="55">
        <v>12</v>
      </c>
      <c r="E145" s="56">
        <v>0</v>
      </c>
      <c r="F145" s="56">
        <f>D145*E145</f>
        <v>0</v>
      </c>
      <c r="G145" s="56"/>
      <c r="H145" s="57">
        <v>4</v>
      </c>
      <c r="I145" s="57">
        <f>D145*H145</f>
        <v>48</v>
      </c>
    </row>
    <row r="146" spans="1:9" ht="12.75" customHeight="1">
      <c r="A146" s="4" t="s">
        <v>223</v>
      </c>
      <c r="B146" s="21" t="s">
        <v>2</v>
      </c>
      <c r="C146" s="2" t="s">
        <v>81</v>
      </c>
      <c r="D146" s="2">
        <v>12</v>
      </c>
      <c r="E146" s="3">
        <f>(E145)*0.2</f>
        <v>0</v>
      </c>
      <c r="G146" s="3">
        <f>D146*E146</f>
        <v>0</v>
      </c>
    </row>
    <row r="147" spans="1:9" ht="12.75" customHeight="1">
      <c r="F147" s="7"/>
      <c r="G147" s="7"/>
      <c r="H147" s="8"/>
      <c r="I147" s="8"/>
    </row>
    <row r="148" spans="1:9" ht="12.75" customHeight="1">
      <c r="B148" s="26" t="s">
        <v>325</v>
      </c>
      <c r="C148" s="9"/>
      <c r="D148" s="9"/>
      <c r="E148" s="10"/>
      <c r="F148" s="27">
        <f>SUM(F110:F146)</f>
        <v>0</v>
      </c>
      <c r="G148" s="27">
        <f>SUM(G110:G146)</f>
        <v>0</v>
      </c>
      <c r="H148" s="28"/>
      <c r="I148" s="28">
        <f>SUM(I110:I146)</f>
        <v>388</v>
      </c>
    </row>
    <row r="149" spans="1:9" ht="12.75" customHeight="1">
      <c r="B149" s="26"/>
      <c r="C149" s="9"/>
      <c r="D149" s="9"/>
      <c r="E149" s="10"/>
      <c r="F149" s="27"/>
      <c r="G149" s="27"/>
      <c r="H149" s="28"/>
      <c r="I149" s="28"/>
    </row>
    <row r="150" spans="1:9" ht="12.75" customHeight="1">
      <c r="B150" s="26"/>
      <c r="C150" s="9"/>
      <c r="D150" s="9"/>
      <c r="E150" s="10"/>
      <c r="F150" s="27"/>
      <c r="G150" s="27"/>
      <c r="H150" s="28"/>
      <c r="I150" s="28"/>
    </row>
    <row r="151" spans="1:9" ht="12.75" customHeight="1">
      <c r="B151" s="25" t="s">
        <v>279</v>
      </c>
      <c r="C151" s="32"/>
      <c r="D151" s="51"/>
      <c r="E151" s="7"/>
    </row>
    <row r="152" spans="1:9" ht="12.75" customHeight="1">
      <c r="B152" s="65"/>
      <c r="C152" s="66"/>
    </row>
    <row r="153" spans="1:9" ht="255" customHeight="1">
      <c r="A153" s="53" t="s">
        <v>224</v>
      </c>
      <c r="B153" s="54" t="s">
        <v>402</v>
      </c>
      <c r="C153" s="55" t="s">
        <v>80</v>
      </c>
      <c r="D153" s="55">
        <v>2</v>
      </c>
      <c r="E153" s="56">
        <v>0</v>
      </c>
      <c r="F153" s="56">
        <f>D153*E153</f>
        <v>0</v>
      </c>
      <c r="G153" s="56"/>
      <c r="H153" s="57">
        <v>80</v>
      </c>
      <c r="I153" s="57">
        <f>D153*H153</f>
        <v>160</v>
      </c>
    </row>
    <row r="154" spans="1:9" ht="12.75" customHeight="1">
      <c r="A154" s="4" t="s">
        <v>225</v>
      </c>
      <c r="B154" s="21" t="s">
        <v>2</v>
      </c>
      <c r="C154" s="2" t="s">
        <v>80</v>
      </c>
      <c r="D154" s="2">
        <v>2</v>
      </c>
      <c r="E154" s="3">
        <f>(E153)*0.12</f>
        <v>0</v>
      </c>
      <c r="G154" s="3">
        <f>D154*E154</f>
        <v>0</v>
      </c>
    </row>
    <row r="156" spans="1:9" ht="25.5" customHeight="1">
      <c r="A156" s="53" t="s">
        <v>126</v>
      </c>
      <c r="B156" s="54" t="s">
        <v>253</v>
      </c>
      <c r="C156" s="55" t="s">
        <v>80</v>
      </c>
      <c r="D156" s="55">
        <v>2</v>
      </c>
      <c r="E156" s="56">
        <v>0</v>
      </c>
      <c r="F156" s="56">
        <f>D156*E156</f>
        <v>0</v>
      </c>
      <c r="G156" s="56"/>
      <c r="H156" s="57">
        <v>2</v>
      </c>
      <c r="I156" s="57">
        <f>D156*H156</f>
        <v>4</v>
      </c>
    </row>
    <row r="157" spans="1:9" ht="12.75" customHeight="1">
      <c r="A157" s="4" t="s">
        <v>153</v>
      </c>
      <c r="B157" s="21" t="s">
        <v>2</v>
      </c>
      <c r="C157" s="2" t="s">
        <v>80</v>
      </c>
      <c r="D157" s="2">
        <v>2</v>
      </c>
      <c r="E157" s="3">
        <f>(E156)*0.2</f>
        <v>0</v>
      </c>
      <c r="G157" s="3">
        <f>D157*E157</f>
        <v>0</v>
      </c>
    </row>
    <row r="159" spans="1:9" ht="12.75" customHeight="1">
      <c r="A159" s="53" t="s">
        <v>127</v>
      </c>
      <c r="B159" s="54" t="s">
        <v>286</v>
      </c>
      <c r="C159" s="55" t="s">
        <v>80</v>
      </c>
      <c r="D159" s="55">
        <v>2</v>
      </c>
      <c r="E159" s="56">
        <v>0</v>
      </c>
      <c r="F159" s="56">
        <f>D159*E159</f>
        <v>0</v>
      </c>
      <c r="G159" s="56"/>
      <c r="H159" s="57">
        <v>2</v>
      </c>
      <c r="I159" s="57">
        <f>D159*H159</f>
        <v>4</v>
      </c>
    </row>
    <row r="160" spans="1:9" ht="12.75" customHeight="1">
      <c r="A160" s="4" t="s">
        <v>154</v>
      </c>
      <c r="B160" s="21" t="s">
        <v>2</v>
      </c>
      <c r="C160" s="2" t="s">
        <v>80</v>
      </c>
      <c r="D160" s="2">
        <v>2</v>
      </c>
      <c r="E160" s="3">
        <f>(E159)*0.2</f>
        <v>0</v>
      </c>
      <c r="G160" s="3">
        <f>D160*E160</f>
        <v>0</v>
      </c>
    </row>
    <row r="162" spans="1:9" ht="25.5" customHeight="1">
      <c r="A162" s="53" t="s">
        <v>128</v>
      </c>
      <c r="B162" s="61" t="s">
        <v>208</v>
      </c>
      <c r="C162" s="55" t="s">
        <v>80</v>
      </c>
      <c r="D162" s="55">
        <v>6</v>
      </c>
      <c r="E162" s="56">
        <v>0</v>
      </c>
      <c r="F162" s="56">
        <f>D162*E162</f>
        <v>0</v>
      </c>
      <c r="G162" s="56"/>
      <c r="H162" s="57">
        <v>1</v>
      </c>
      <c r="I162" s="57">
        <f>D162*H162</f>
        <v>6</v>
      </c>
    </row>
    <row r="163" spans="1:9" ht="12.75" customHeight="1">
      <c r="A163" s="4" t="s">
        <v>155</v>
      </c>
      <c r="B163" s="22" t="s">
        <v>2</v>
      </c>
      <c r="C163" s="2" t="s">
        <v>80</v>
      </c>
      <c r="D163" s="2">
        <v>6</v>
      </c>
      <c r="E163" s="3">
        <f>E162*0.2</f>
        <v>0</v>
      </c>
      <c r="G163" s="3">
        <f>D163*E163</f>
        <v>0</v>
      </c>
    </row>
    <row r="165" spans="1:9" ht="25.5" customHeight="1">
      <c r="A165" s="53" t="s">
        <v>129</v>
      </c>
      <c r="B165" s="54" t="s">
        <v>392</v>
      </c>
      <c r="C165" s="55" t="s">
        <v>80</v>
      </c>
      <c r="D165" s="55">
        <v>10</v>
      </c>
      <c r="E165" s="56">
        <v>0</v>
      </c>
      <c r="F165" s="56">
        <f>D165*E165</f>
        <v>0</v>
      </c>
      <c r="G165" s="56"/>
      <c r="H165" s="57">
        <v>2</v>
      </c>
      <c r="I165" s="57">
        <f>D165*H165</f>
        <v>20</v>
      </c>
    </row>
    <row r="166" spans="1:9" ht="12.75" customHeight="1">
      <c r="A166" s="4" t="s">
        <v>226</v>
      </c>
      <c r="B166" s="21" t="s">
        <v>2</v>
      </c>
      <c r="C166" s="2" t="s">
        <v>80</v>
      </c>
      <c r="D166" s="2">
        <v>10</v>
      </c>
      <c r="E166" s="3">
        <f>(E165)*0.2</f>
        <v>0</v>
      </c>
      <c r="G166" s="3">
        <f>D166*E166</f>
        <v>0</v>
      </c>
    </row>
    <row r="168" spans="1:9" ht="12.75" customHeight="1">
      <c r="A168" s="53" t="s">
        <v>227</v>
      </c>
      <c r="B168" s="58" t="s">
        <v>394</v>
      </c>
      <c r="C168" s="55" t="s">
        <v>80</v>
      </c>
      <c r="D168" s="55">
        <v>10</v>
      </c>
      <c r="E168" s="56">
        <v>0</v>
      </c>
      <c r="F168" s="56">
        <f>D168*E168</f>
        <v>0</v>
      </c>
      <c r="G168" s="56"/>
      <c r="H168" s="57">
        <v>1</v>
      </c>
      <c r="I168" s="57">
        <f>D168*H168</f>
        <v>10</v>
      </c>
    </row>
    <row r="169" spans="1:9" ht="12.75" customHeight="1">
      <c r="A169" s="4" t="s">
        <v>228</v>
      </c>
      <c r="B169" s="21" t="s">
        <v>2</v>
      </c>
      <c r="C169" s="2" t="s">
        <v>80</v>
      </c>
      <c r="D169" s="2">
        <v>10</v>
      </c>
      <c r="E169" s="3">
        <f>(E168)*0.2</f>
        <v>0</v>
      </c>
      <c r="G169" s="3">
        <f>D169*E169</f>
        <v>0</v>
      </c>
    </row>
    <row r="171" spans="1:9" ht="12.75" customHeight="1">
      <c r="A171" s="53" t="s">
        <v>229</v>
      </c>
      <c r="B171" s="58" t="s">
        <v>217</v>
      </c>
      <c r="C171" s="55" t="s">
        <v>81</v>
      </c>
      <c r="D171" s="55">
        <v>4</v>
      </c>
      <c r="E171" s="56">
        <v>0</v>
      </c>
      <c r="F171" s="56">
        <f>D171*E171</f>
        <v>0</v>
      </c>
      <c r="G171" s="56"/>
      <c r="H171" s="57">
        <v>1</v>
      </c>
      <c r="I171" s="57">
        <f>D171*H171</f>
        <v>4</v>
      </c>
    </row>
    <row r="172" spans="1:9" ht="12.75" customHeight="1">
      <c r="A172" s="4" t="s">
        <v>230</v>
      </c>
      <c r="B172" s="21" t="s">
        <v>2</v>
      </c>
      <c r="C172" s="2" t="s">
        <v>81</v>
      </c>
      <c r="D172" s="2">
        <v>4</v>
      </c>
      <c r="E172" s="3">
        <f>(E171)*0.2</f>
        <v>0</v>
      </c>
      <c r="G172" s="3">
        <f>D172*E172</f>
        <v>0</v>
      </c>
    </row>
    <row r="174" spans="1:9" ht="12.75" customHeight="1">
      <c r="A174" s="4" t="s">
        <v>231</v>
      </c>
      <c r="B174" s="21" t="s">
        <v>389</v>
      </c>
    </row>
    <row r="176" spans="1:9" ht="39.950000000000003" customHeight="1">
      <c r="A176" s="53" t="s">
        <v>387</v>
      </c>
      <c r="B176" s="54" t="s">
        <v>295</v>
      </c>
      <c r="C176" s="55" t="s">
        <v>81</v>
      </c>
      <c r="D176" s="55">
        <v>2</v>
      </c>
      <c r="E176" s="56">
        <v>0</v>
      </c>
      <c r="F176" s="56">
        <f>D176*E176</f>
        <v>0</v>
      </c>
      <c r="G176" s="56"/>
      <c r="H176" s="57">
        <v>10</v>
      </c>
      <c r="I176" s="57">
        <f>D176*H176</f>
        <v>20</v>
      </c>
    </row>
    <row r="177" spans="1:9" ht="12.75" customHeight="1">
      <c r="A177" s="4" t="s">
        <v>388</v>
      </c>
      <c r="B177" s="21" t="s">
        <v>2</v>
      </c>
      <c r="C177" s="2" t="s">
        <v>81</v>
      </c>
      <c r="D177" s="2">
        <v>2</v>
      </c>
      <c r="E177" s="3">
        <f>(E176)*0.2</f>
        <v>0</v>
      </c>
      <c r="G177" s="3">
        <f>D177*E177</f>
        <v>0</v>
      </c>
    </row>
    <row r="179" spans="1:9" ht="24.95" customHeight="1">
      <c r="A179" s="62" t="s">
        <v>254</v>
      </c>
      <c r="B179" s="54" t="s">
        <v>381</v>
      </c>
      <c r="C179" s="55" t="s">
        <v>81</v>
      </c>
      <c r="D179" s="55">
        <v>8</v>
      </c>
      <c r="E179" s="56">
        <v>0</v>
      </c>
      <c r="F179" s="56">
        <f>D179*E179</f>
        <v>0</v>
      </c>
      <c r="G179" s="56"/>
      <c r="H179" s="57">
        <v>4</v>
      </c>
      <c r="I179" s="57">
        <f>D179*H179</f>
        <v>32</v>
      </c>
    </row>
    <row r="180" spans="1:9" ht="12.75" customHeight="1">
      <c r="A180" s="4" t="s">
        <v>255</v>
      </c>
      <c r="B180" s="21" t="s">
        <v>2</v>
      </c>
      <c r="C180" s="2" t="s">
        <v>81</v>
      </c>
      <c r="D180" s="2">
        <v>8</v>
      </c>
      <c r="E180" s="3">
        <f>(E179)*0.2</f>
        <v>0</v>
      </c>
      <c r="G180" s="3">
        <f>D180*E180</f>
        <v>0</v>
      </c>
    </row>
    <row r="182" spans="1:9" ht="24.95" customHeight="1">
      <c r="A182" s="62" t="s">
        <v>256</v>
      </c>
      <c r="B182" s="54" t="s">
        <v>377</v>
      </c>
      <c r="C182" s="55" t="s">
        <v>81</v>
      </c>
      <c r="D182" s="55">
        <v>6</v>
      </c>
      <c r="E182" s="56">
        <v>0</v>
      </c>
      <c r="F182" s="56">
        <f>D182*E182</f>
        <v>0</v>
      </c>
      <c r="G182" s="56"/>
      <c r="H182" s="57">
        <v>3</v>
      </c>
      <c r="I182" s="57">
        <f>D182*H182</f>
        <v>18</v>
      </c>
    </row>
    <row r="183" spans="1:9" ht="12.75" customHeight="1">
      <c r="A183" s="4" t="s">
        <v>257</v>
      </c>
      <c r="B183" s="21" t="s">
        <v>2</v>
      </c>
      <c r="C183" s="2" t="s">
        <v>81</v>
      </c>
      <c r="D183" s="2">
        <v>6</v>
      </c>
      <c r="E183" s="3">
        <f>(E182)*0.2</f>
        <v>0</v>
      </c>
      <c r="G183" s="3">
        <f>D183*E183</f>
        <v>0</v>
      </c>
    </row>
    <row r="185" spans="1:9" ht="24.95" customHeight="1">
      <c r="A185" s="62" t="s">
        <v>258</v>
      </c>
      <c r="B185" s="54" t="s">
        <v>375</v>
      </c>
      <c r="C185" s="55" t="s">
        <v>81</v>
      </c>
      <c r="D185" s="55">
        <v>18</v>
      </c>
      <c r="E185" s="56">
        <v>0</v>
      </c>
      <c r="F185" s="56">
        <f>D185*E185</f>
        <v>0</v>
      </c>
      <c r="G185" s="56"/>
      <c r="H185" s="57">
        <v>4</v>
      </c>
      <c r="I185" s="57">
        <f>D185*H185</f>
        <v>72</v>
      </c>
    </row>
    <row r="186" spans="1:9" ht="12.75" customHeight="1">
      <c r="A186" s="4" t="s">
        <v>259</v>
      </c>
      <c r="B186" s="21" t="s">
        <v>2</v>
      </c>
      <c r="C186" s="2" t="s">
        <v>81</v>
      </c>
      <c r="D186" s="2">
        <v>18</v>
      </c>
      <c r="E186" s="3">
        <f>(E185)*0.2</f>
        <v>0</v>
      </c>
      <c r="G186" s="3">
        <f>D186*E186</f>
        <v>0</v>
      </c>
    </row>
    <row r="188" spans="1:9" ht="24.95" customHeight="1">
      <c r="A188" s="62" t="s">
        <v>260</v>
      </c>
      <c r="B188" s="54" t="s">
        <v>376</v>
      </c>
      <c r="C188" s="55" t="s">
        <v>81</v>
      </c>
      <c r="D188" s="55">
        <v>6</v>
      </c>
      <c r="E188" s="56">
        <v>0</v>
      </c>
      <c r="F188" s="56">
        <f>D188*E188</f>
        <v>0</v>
      </c>
      <c r="G188" s="56"/>
      <c r="H188" s="57">
        <v>3</v>
      </c>
      <c r="I188" s="57">
        <f>D188*H188</f>
        <v>18</v>
      </c>
    </row>
    <row r="189" spans="1:9" ht="12.75" customHeight="1">
      <c r="A189" s="4" t="s">
        <v>261</v>
      </c>
      <c r="B189" s="21" t="s">
        <v>2</v>
      </c>
      <c r="C189" s="2" t="s">
        <v>81</v>
      </c>
      <c r="D189" s="2">
        <v>6</v>
      </c>
      <c r="E189" s="3">
        <f>(E188)*0.2</f>
        <v>0</v>
      </c>
      <c r="G189" s="3">
        <f>D189*E189</f>
        <v>0</v>
      </c>
    </row>
    <row r="190" spans="1:9" ht="12.75" customHeight="1">
      <c r="F190" s="7"/>
      <c r="G190" s="7"/>
      <c r="H190" s="8"/>
      <c r="I190" s="8"/>
    </row>
    <row r="191" spans="1:9" ht="12.75" customHeight="1">
      <c r="B191" s="26" t="s">
        <v>280</v>
      </c>
      <c r="C191" s="9"/>
      <c r="D191" s="9"/>
      <c r="E191" s="10"/>
      <c r="F191" s="27">
        <f>SUM(F153:F189)</f>
        <v>0</v>
      </c>
      <c r="G191" s="27">
        <f>SUM(G153:G189)</f>
        <v>0</v>
      </c>
      <c r="H191" s="28"/>
      <c r="I191" s="28">
        <f>SUM(I153:I189)</f>
        <v>368</v>
      </c>
    </row>
    <row r="192" spans="1:9" ht="12.75" customHeight="1">
      <c r="B192" s="26"/>
      <c r="C192" s="9"/>
      <c r="D192" s="9"/>
      <c r="E192" s="10"/>
      <c r="F192" s="27"/>
      <c r="G192" s="27"/>
      <c r="H192" s="28"/>
      <c r="I192" s="28"/>
    </row>
    <row r="193" spans="1:9" ht="12.75" customHeight="1">
      <c r="B193" s="26"/>
      <c r="C193" s="9"/>
      <c r="D193" s="9"/>
      <c r="E193" s="10"/>
      <c r="F193" s="27"/>
      <c r="G193" s="27"/>
      <c r="H193" s="28"/>
      <c r="I193" s="28"/>
    </row>
    <row r="194" spans="1:9" ht="12.75" customHeight="1">
      <c r="B194" s="31" t="s">
        <v>390</v>
      </c>
      <c r="C194" s="52"/>
      <c r="D194" s="52"/>
      <c r="E194" s="64"/>
      <c r="F194" s="27"/>
    </row>
    <row r="196" spans="1:9" ht="243" customHeight="1">
      <c r="A196" s="53" t="s">
        <v>100</v>
      </c>
      <c r="B196" s="54" t="s">
        <v>327</v>
      </c>
      <c r="C196" s="55" t="s">
        <v>80</v>
      </c>
      <c r="D196" s="55">
        <v>1</v>
      </c>
      <c r="E196" s="56">
        <v>0</v>
      </c>
      <c r="F196" s="56">
        <f>D196*E196</f>
        <v>0</v>
      </c>
      <c r="G196" s="56"/>
      <c r="H196" s="57">
        <v>56</v>
      </c>
      <c r="I196" s="57">
        <f>D196*H196</f>
        <v>56</v>
      </c>
    </row>
    <row r="197" spans="1:9" ht="12.75" customHeight="1">
      <c r="A197" s="4" t="s">
        <v>156</v>
      </c>
      <c r="B197" s="21" t="s">
        <v>2</v>
      </c>
      <c r="C197" s="2" t="s">
        <v>80</v>
      </c>
      <c r="D197" s="2">
        <v>1</v>
      </c>
      <c r="E197" s="3">
        <f>(E196)*0.12</f>
        <v>0</v>
      </c>
      <c r="G197" s="3">
        <f>D197*E197</f>
        <v>0</v>
      </c>
    </row>
    <row r="199" spans="1:9" ht="27" customHeight="1">
      <c r="A199" s="53" t="s">
        <v>101</v>
      </c>
      <c r="B199" s="54" t="s">
        <v>253</v>
      </c>
      <c r="C199" s="55" t="s">
        <v>80</v>
      </c>
      <c r="D199" s="55">
        <v>1</v>
      </c>
      <c r="E199" s="56">
        <v>0</v>
      </c>
      <c r="F199" s="56">
        <f>D199*E199</f>
        <v>0</v>
      </c>
      <c r="G199" s="56"/>
      <c r="H199" s="57">
        <v>2</v>
      </c>
      <c r="I199" s="57">
        <f>D199*H199</f>
        <v>2</v>
      </c>
    </row>
    <row r="200" spans="1:9" ht="12.75" customHeight="1">
      <c r="A200" s="4" t="s">
        <v>157</v>
      </c>
      <c r="B200" s="21" t="s">
        <v>2</v>
      </c>
      <c r="C200" s="2" t="s">
        <v>80</v>
      </c>
      <c r="D200" s="2">
        <v>1</v>
      </c>
      <c r="E200" s="3">
        <f>(E199)*0.2</f>
        <v>0</v>
      </c>
      <c r="G200" s="3">
        <f>D200*E200</f>
        <v>0</v>
      </c>
    </row>
    <row r="202" spans="1:9" ht="27" customHeight="1">
      <c r="A202" s="53" t="s">
        <v>102</v>
      </c>
      <c r="B202" s="54" t="s">
        <v>253</v>
      </c>
      <c r="C202" s="55" t="s">
        <v>80</v>
      </c>
      <c r="D202" s="55">
        <v>1</v>
      </c>
      <c r="E202" s="56">
        <v>0</v>
      </c>
      <c r="F202" s="56">
        <f>D202*E202</f>
        <v>0</v>
      </c>
      <c r="G202" s="56"/>
      <c r="H202" s="57">
        <v>2</v>
      </c>
      <c r="I202" s="57">
        <f>D202*H202</f>
        <v>2</v>
      </c>
    </row>
    <row r="203" spans="1:9" ht="12.75" customHeight="1">
      <c r="A203" s="4" t="s">
        <v>158</v>
      </c>
      <c r="B203" s="21" t="s">
        <v>2</v>
      </c>
      <c r="C203" s="2" t="s">
        <v>80</v>
      </c>
      <c r="D203" s="2">
        <v>1</v>
      </c>
      <c r="E203" s="3">
        <f>(E202)*0.2</f>
        <v>0</v>
      </c>
      <c r="G203" s="3">
        <f>D203*E203</f>
        <v>0</v>
      </c>
    </row>
    <row r="205" spans="1:9" ht="39.950000000000003" customHeight="1">
      <c r="A205" s="53" t="s">
        <v>111</v>
      </c>
      <c r="B205" s="61" t="s">
        <v>208</v>
      </c>
      <c r="C205" s="55" t="s">
        <v>80</v>
      </c>
      <c r="D205" s="55">
        <v>2</v>
      </c>
      <c r="E205" s="56">
        <v>0</v>
      </c>
      <c r="F205" s="56">
        <f>D205*E205</f>
        <v>0</v>
      </c>
      <c r="G205" s="56"/>
      <c r="H205" s="57">
        <v>1</v>
      </c>
      <c r="I205" s="57">
        <f>D205*H205</f>
        <v>2</v>
      </c>
    </row>
    <row r="206" spans="1:9" ht="12.75" customHeight="1">
      <c r="A206" s="4" t="s">
        <v>232</v>
      </c>
      <c r="B206" s="22" t="s">
        <v>2</v>
      </c>
      <c r="C206" s="2" t="s">
        <v>80</v>
      </c>
      <c r="D206" s="2">
        <v>2</v>
      </c>
      <c r="E206" s="3">
        <f>E205*0.2</f>
        <v>0</v>
      </c>
      <c r="G206" s="3">
        <f>D206*E206</f>
        <v>0</v>
      </c>
    </row>
    <row r="208" spans="1:9" ht="24.95" customHeight="1">
      <c r="A208" s="53" t="s">
        <v>233</v>
      </c>
      <c r="B208" s="54" t="s">
        <v>392</v>
      </c>
      <c r="C208" s="55" t="s">
        <v>80</v>
      </c>
      <c r="D208" s="55">
        <v>2</v>
      </c>
      <c r="E208" s="56">
        <v>0</v>
      </c>
      <c r="F208" s="56">
        <f>D208*E208</f>
        <v>0</v>
      </c>
      <c r="G208" s="56"/>
      <c r="H208" s="57">
        <v>2</v>
      </c>
      <c r="I208" s="57">
        <f>D208*H208</f>
        <v>4</v>
      </c>
    </row>
    <row r="209" spans="1:9" ht="12.75" customHeight="1">
      <c r="A209" s="4" t="s">
        <v>234</v>
      </c>
      <c r="B209" s="21" t="s">
        <v>2</v>
      </c>
      <c r="C209" s="2" t="s">
        <v>80</v>
      </c>
      <c r="D209" s="2">
        <v>2</v>
      </c>
      <c r="E209" s="3">
        <f>(E208)*0.2</f>
        <v>0</v>
      </c>
      <c r="G209" s="3">
        <f>D209*E209</f>
        <v>0</v>
      </c>
    </row>
    <row r="211" spans="1:9" ht="12.75" customHeight="1">
      <c r="A211" s="53" t="s">
        <v>235</v>
      </c>
      <c r="B211" s="58" t="s">
        <v>394</v>
      </c>
      <c r="C211" s="55" t="s">
        <v>80</v>
      </c>
      <c r="D211" s="55">
        <v>2</v>
      </c>
      <c r="E211" s="56">
        <v>0</v>
      </c>
      <c r="F211" s="56">
        <f>D211*E211</f>
        <v>0</v>
      </c>
      <c r="G211" s="56"/>
      <c r="H211" s="57">
        <v>1</v>
      </c>
      <c r="I211" s="57">
        <f>D211*H211</f>
        <v>2</v>
      </c>
    </row>
    <row r="212" spans="1:9" ht="12.75" customHeight="1">
      <c r="A212" s="4" t="s">
        <v>236</v>
      </c>
      <c r="B212" s="21" t="s">
        <v>2</v>
      </c>
      <c r="C212" s="2" t="s">
        <v>80</v>
      </c>
      <c r="D212" s="2">
        <v>2</v>
      </c>
      <c r="E212" s="3">
        <f>(E211)*0.2</f>
        <v>0</v>
      </c>
      <c r="G212" s="3">
        <f>D212*E212</f>
        <v>0</v>
      </c>
    </row>
    <row r="214" spans="1:9" ht="12.75" customHeight="1">
      <c r="A214" s="53" t="s">
        <v>237</v>
      </c>
      <c r="B214" s="58" t="s">
        <v>391</v>
      </c>
      <c r="C214" s="55" t="s">
        <v>81</v>
      </c>
      <c r="D214" s="55">
        <v>5</v>
      </c>
      <c r="E214" s="56">
        <v>0</v>
      </c>
      <c r="F214" s="56">
        <f>D214*E214</f>
        <v>0</v>
      </c>
      <c r="G214" s="56"/>
      <c r="H214" s="57">
        <v>1</v>
      </c>
      <c r="I214" s="57">
        <f>D214*H214</f>
        <v>5</v>
      </c>
    </row>
    <row r="215" spans="1:9" ht="12.75" customHeight="1">
      <c r="A215" s="4" t="s">
        <v>238</v>
      </c>
      <c r="B215" s="21" t="s">
        <v>2</v>
      </c>
      <c r="C215" s="2" t="s">
        <v>81</v>
      </c>
      <c r="D215" s="2">
        <v>5</v>
      </c>
      <c r="E215" s="3">
        <f>(E214)*0.2</f>
        <v>0</v>
      </c>
      <c r="G215" s="3">
        <f>D215*E215</f>
        <v>0</v>
      </c>
    </row>
    <row r="217" spans="1:9" ht="12.75" customHeight="1">
      <c r="A217" s="4" t="s">
        <v>239</v>
      </c>
      <c r="B217" s="21" t="s">
        <v>240</v>
      </c>
    </row>
    <row r="219" spans="1:9" ht="39.950000000000003" customHeight="1">
      <c r="A219" s="53" t="s">
        <v>281</v>
      </c>
      <c r="B219" s="54" t="s">
        <v>395</v>
      </c>
      <c r="C219" s="55" t="s">
        <v>81</v>
      </c>
      <c r="D219" s="55">
        <v>2</v>
      </c>
      <c r="E219" s="56">
        <v>0</v>
      </c>
      <c r="F219" s="56">
        <f>D219*E219</f>
        <v>0</v>
      </c>
      <c r="G219" s="56"/>
      <c r="H219" s="57">
        <v>10</v>
      </c>
      <c r="I219" s="57">
        <f>D219*H219</f>
        <v>20</v>
      </c>
    </row>
    <row r="220" spans="1:9" ht="12.75" customHeight="1">
      <c r="A220" s="4" t="s">
        <v>282</v>
      </c>
      <c r="B220" s="21" t="s">
        <v>2</v>
      </c>
      <c r="C220" s="2" t="s">
        <v>81</v>
      </c>
      <c r="D220" s="2">
        <v>2</v>
      </c>
      <c r="E220" s="3">
        <f>(E219)*0.2</f>
        <v>0</v>
      </c>
      <c r="G220" s="3">
        <f>D220*E220</f>
        <v>0</v>
      </c>
    </row>
    <row r="222" spans="1:9" ht="27.95" customHeight="1">
      <c r="A222" s="62" t="s">
        <v>330</v>
      </c>
      <c r="B222" s="54" t="s">
        <v>377</v>
      </c>
      <c r="C222" s="55" t="s">
        <v>81</v>
      </c>
      <c r="D222" s="55">
        <v>6</v>
      </c>
      <c r="E222" s="56">
        <v>0</v>
      </c>
      <c r="F222" s="56">
        <f>D222*E222</f>
        <v>0</v>
      </c>
      <c r="G222" s="56"/>
      <c r="H222" s="57">
        <v>3</v>
      </c>
      <c r="I222" s="57">
        <f>D222*H222</f>
        <v>18</v>
      </c>
    </row>
    <row r="223" spans="1:9" ht="12.75" customHeight="1">
      <c r="A223" s="4" t="s">
        <v>331</v>
      </c>
      <c r="B223" s="21" t="s">
        <v>2</v>
      </c>
      <c r="C223" s="2" t="s">
        <v>81</v>
      </c>
      <c r="D223" s="2">
        <v>6</v>
      </c>
      <c r="E223" s="3">
        <f>(E222)*0.2</f>
        <v>0</v>
      </c>
      <c r="G223" s="3">
        <f>D223*E223</f>
        <v>0</v>
      </c>
    </row>
    <row r="225" spans="1:9" ht="39.950000000000003" customHeight="1">
      <c r="A225" s="53" t="s">
        <v>283</v>
      </c>
      <c r="B225" s="54" t="s">
        <v>267</v>
      </c>
      <c r="C225" s="55" t="s">
        <v>81</v>
      </c>
      <c r="D225" s="55">
        <v>2</v>
      </c>
      <c r="E225" s="56">
        <v>0</v>
      </c>
      <c r="F225" s="56">
        <f>D225*E225</f>
        <v>0</v>
      </c>
      <c r="G225" s="56"/>
      <c r="H225" s="57">
        <v>10</v>
      </c>
      <c r="I225" s="57">
        <f>D225*H225</f>
        <v>20</v>
      </c>
    </row>
    <row r="226" spans="1:9" ht="12.75" customHeight="1">
      <c r="A226" s="4" t="s">
        <v>284</v>
      </c>
      <c r="B226" s="21" t="s">
        <v>2</v>
      </c>
      <c r="C226" s="2" t="s">
        <v>81</v>
      </c>
      <c r="D226" s="2">
        <v>2</v>
      </c>
      <c r="E226" s="3">
        <f>(E225)*0.2</f>
        <v>0</v>
      </c>
      <c r="G226" s="3">
        <f>D226*E226</f>
        <v>0</v>
      </c>
    </row>
    <row r="228" spans="1:9" ht="27.95" customHeight="1">
      <c r="A228" s="62" t="s">
        <v>328</v>
      </c>
      <c r="B228" s="54" t="s">
        <v>376</v>
      </c>
      <c r="C228" s="55" t="s">
        <v>81</v>
      </c>
      <c r="D228" s="55">
        <v>3</v>
      </c>
      <c r="E228" s="56">
        <v>0</v>
      </c>
      <c r="F228" s="56">
        <f>D228*E228</f>
        <v>0</v>
      </c>
      <c r="G228" s="56"/>
      <c r="H228" s="57">
        <v>3</v>
      </c>
      <c r="I228" s="57">
        <f>D228*H228</f>
        <v>9</v>
      </c>
    </row>
    <row r="229" spans="1:9" ht="12.75" customHeight="1">
      <c r="A229" s="4" t="s">
        <v>329</v>
      </c>
      <c r="B229" s="21" t="s">
        <v>2</v>
      </c>
      <c r="C229" s="2" t="s">
        <v>81</v>
      </c>
      <c r="D229" s="2">
        <v>3</v>
      </c>
      <c r="E229" s="3">
        <f>(E228)*0.2</f>
        <v>0</v>
      </c>
      <c r="G229" s="3">
        <f>D229*E229</f>
        <v>0</v>
      </c>
    </row>
    <row r="230" spans="1:9" ht="12.75" customHeight="1">
      <c r="F230" s="7"/>
      <c r="G230" s="7"/>
      <c r="H230" s="8"/>
      <c r="I230" s="8"/>
    </row>
    <row r="231" spans="1:9" ht="12.75" customHeight="1">
      <c r="B231" s="26" t="s">
        <v>103</v>
      </c>
      <c r="C231" s="29"/>
      <c r="D231" s="29"/>
      <c r="E231" s="27"/>
      <c r="F231" s="27">
        <f>SUM(F196:F229)</f>
        <v>0</v>
      </c>
      <c r="G231" s="27">
        <f>SUM(G196:G229)</f>
        <v>0</v>
      </c>
      <c r="H231" s="28"/>
      <c r="I231" s="28">
        <f>SUM(I196:I229)</f>
        <v>140</v>
      </c>
    </row>
    <row r="232" spans="1:9" ht="12.75" customHeight="1">
      <c r="B232" s="26"/>
      <c r="C232" s="9"/>
      <c r="D232" s="9"/>
      <c r="E232" s="10"/>
      <c r="F232" s="27"/>
      <c r="G232" s="27"/>
      <c r="H232" s="28"/>
      <c r="I232" s="28"/>
    </row>
    <row r="233" spans="1:9" ht="12.75" customHeight="1">
      <c r="B233" s="26"/>
      <c r="C233" s="9"/>
      <c r="D233" s="9"/>
      <c r="E233" s="10"/>
      <c r="F233" s="27"/>
      <c r="G233" s="27"/>
      <c r="H233" s="28"/>
      <c r="I233" s="28"/>
    </row>
    <row r="234" spans="1:9" ht="12.75" customHeight="1">
      <c r="B234" s="31" t="s">
        <v>334</v>
      </c>
      <c r="C234" s="52"/>
      <c r="D234" s="52"/>
      <c r="E234" s="64"/>
      <c r="F234" s="27"/>
    </row>
    <row r="236" spans="1:9" ht="65.099999999999994" customHeight="1">
      <c r="A236" s="53" t="s">
        <v>131</v>
      </c>
      <c r="B236" s="54" t="s">
        <v>296</v>
      </c>
      <c r="C236" s="55" t="s">
        <v>80</v>
      </c>
      <c r="D236" s="55">
        <v>2</v>
      </c>
      <c r="E236" s="56">
        <v>0</v>
      </c>
      <c r="F236" s="56">
        <f>D236*E236</f>
        <v>0</v>
      </c>
      <c r="G236" s="56"/>
      <c r="H236" s="57">
        <v>2</v>
      </c>
      <c r="I236" s="57">
        <f>D236*H236</f>
        <v>4</v>
      </c>
    </row>
    <row r="237" spans="1:9" ht="12.75" customHeight="1">
      <c r="A237" s="4" t="s">
        <v>160</v>
      </c>
      <c r="B237" s="21" t="s">
        <v>2</v>
      </c>
      <c r="C237" s="2" t="s">
        <v>80</v>
      </c>
      <c r="D237" s="2">
        <v>2</v>
      </c>
      <c r="E237" s="3">
        <f>(E236)*0.2</f>
        <v>0</v>
      </c>
      <c r="G237" s="3">
        <f>D237*E237</f>
        <v>0</v>
      </c>
    </row>
    <row r="239" spans="1:9" ht="65.099999999999994" customHeight="1">
      <c r="A239" s="53" t="s">
        <v>132</v>
      </c>
      <c r="B239" s="54" t="s">
        <v>288</v>
      </c>
      <c r="C239" s="55" t="s">
        <v>80</v>
      </c>
      <c r="D239" s="55">
        <v>5</v>
      </c>
      <c r="E239" s="56">
        <v>0</v>
      </c>
      <c r="F239" s="56">
        <f>D239*E239</f>
        <v>0</v>
      </c>
      <c r="G239" s="56"/>
      <c r="H239" s="57">
        <v>2</v>
      </c>
      <c r="I239" s="57">
        <f>D239*H239</f>
        <v>10</v>
      </c>
    </row>
    <row r="240" spans="1:9" ht="12.75" customHeight="1">
      <c r="A240" s="4" t="s">
        <v>159</v>
      </c>
      <c r="B240" s="21" t="s">
        <v>2</v>
      </c>
      <c r="C240" s="2" t="s">
        <v>80</v>
      </c>
      <c r="D240" s="2">
        <v>5</v>
      </c>
      <c r="E240" s="3">
        <f>(E239)*0.2</f>
        <v>0</v>
      </c>
      <c r="G240" s="3">
        <f>D240*E240</f>
        <v>0</v>
      </c>
    </row>
    <row r="242" spans="1:9" ht="65.099999999999994" customHeight="1">
      <c r="A242" s="53" t="s">
        <v>133</v>
      </c>
      <c r="B242" s="54" t="s">
        <v>288</v>
      </c>
      <c r="C242" s="55" t="s">
        <v>80</v>
      </c>
      <c r="D242" s="55">
        <v>2</v>
      </c>
      <c r="E242" s="56">
        <v>0</v>
      </c>
      <c r="F242" s="56">
        <f>D242*E242</f>
        <v>0</v>
      </c>
      <c r="G242" s="56"/>
      <c r="H242" s="57">
        <v>2</v>
      </c>
      <c r="I242" s="57">
        <f>D242*H242</f>
        <v>4</v>
      </c>
    </row>
    <row r="243" spans="1:9" ht="12.75" customHeight="1">
      <c r="A243" s="4" t="s">
        <v>161</v>
      </c>
      <c r="B243" s="21" t="s">
        <v>2</v>
      </c>
      <c r="C243" s="2" t="s">
        <v>80</v>
      </c>
      <c r="D243" s="2">
        <v>2</v>
      </c>
      <c r="E243" s="3">
        <f>(E242)*0.2</f>
        <v>0</v>
      </c>
      <c r="G243" s="3">
        <f>D243*E243</f>
        <v>0</v>
      </c>
    </row>
    <row r="245" spans="1:9" ht="12.75" customHeight="1">
      <c r="A245" s="53" t="s">
        <v>134</v>
      </c>
      <c r="B245" s="58" t="s">
        <v>298</v>
      </c>
      <c r="C245" s="55" t="s">
        <v>80</v>
      </c>
      <c r="D245" s="55">
        <v>2</v>
      </c>
      <c r="E245" s="56">
        <v>0</v>
      </c>
      <c r="F245" s="56">
        <f>D245*E245</f>
        <v>0</v>
      </c>
      <c r="G245" s="56"/>
      <c r="H245" s="57">
        <v>2</v>
      </c>
      <c r="I245" s="57">
        <f>D245*H245</f>
        <v>4</v>
      </c>
    </row>
    <row r="246" spans="1:9" ht="12.75" customHeight="1">
      <c r="A246" s="4" t="s">
        <v>162</v>
      </c>
      <c r="B246" s="21" t="s">
        <v>2</v>
      </c>
      <c r="C246" s="2" t="s">
        <v>80</v>
      </c>
      <c r="D246" s="2">
        <v>2</v>
      </c>
      <c r="E246" s="3">
        <f>(E245)*0.2</f>
        <v>0</v>
      </c>
      <c r="G246" s="3">
        <f>D246*E246</f>
        <v>0</v>
      </c>
    </row>
    <row r="248" spans="1:9" ht="12.75" customHeight="1">
      <c r="A248" s="53" t="s">
        <v>368</v>
      </c>
      <c r="B248" s="58" t="s">
        <v>297</v>
      </c>
      <c r="C248" s="55" t="s">
        <v>80</v>
      </c>
      <c r="D248" s="55">
        <v>3</v>
      </c>
      <c r="E248" s="56">
        <v>0</v>
      </c>
      <c r="F248" s="56">
        <f>D248*E248</f>
        <v>0</v>
      </c>
      <c r="G248" s="56"/>
      <c r="H248" s="57">
        <v>1</v>
      </c>
      <c r="I248" s="57">
        <f>D248*H248</f>
        <v>3</v>
      </c>
    </row>
    <row r="249" spans="1:9" ht="12.75" customHeight="1">
      <c r="A249" s="4" t="s">
        <v>369</v>
      </c>
      <c r="B249" s="21" t="s">
        <v>2</v>
      </c>
      <c r="C249" s="2" t="s">
        <v>80</v>
      </c>
      <c r="D249" s="2">
        <v>3</v>
      </c>
      <c r="E249" s="3">
        <f>(E248)*0.2</f>
        <v>0</v>
      </c>
      <c r="G249" s="3">
        <f>D249*E249</f>
        <v>0</v>
      </c>
    </row>
    <row r="250" spans="1:9" ht="12.75" customHeight="1">
      <c r="B250" s="22"/>
    </row>
    <row r="251" spans="1:9" ht="12.75" customHeight="1">
      <c r="A251" s="53" t="s">
        <v>370</v>
      </c>
      <c r="B251" s="58" t="s">
        <v>299</v>
      </c>
      <c r="C251" s="55" t="s">
        <v>81</v>
      </c>
      <c r="D251" s="55">
        <v>8</v>
      </c>
      <c r="E251" s="56">
        <v>0</v>
      </c>
      <c r="F251" s="56">
        <f>D251*E251</f>
        <v>0</v>
      </c>
      <c r="G251" s="56"/>
      <c r="H251" s="57">
        <v>1</v>
      </c>
      <c r="I251" s="57">
        <f>D251*H251</f>
        <v>8</v>
      </c>
    </row>
    <row r="252" spans="1:9" ht="12.75" customHeight="1">
      <c r="A252" s="4" t="s">
        <v>371</v>
      </c>
      <c r="B252" s="21" t="s">
        <v>2</v>
      </c>
      <c r="C252" s="2" t="s">
        <v>81</v>
      </c>
      <c r="D252" s="2">
        <v>8</v>
      </c>
      <c r="E252" s="3">
        <f>(E251)*0.2</f>
        <v>0</v>
      </c>
      <c r="G252" s="3">
        <f>D252*E252</f>
        <v>0</v>
      </c>
    </row>
    <row r="254" spans="1:9" ht="12.75" customHeight="1">
      <c r="A254" s="4" t="s">
        <v>285</v>
      </c>
      <c r="B254" s="21" t="s">
        <v>332</v>
      </c>
    </row>
    <row r="256" spans="1:9" ht="24.95" customHeight="1">
      <c r="A256" s="53" t="s">
        <v>164</v>
      </c>
      <c r="B256" s="54" t="s">
        <v>396</v>
      </c>
      <c r="C256" s="55" t="s">
        <v>81</v>
      </c>
      <c r="D256" s="55">
        <v>10</v>
      </c>
      <c r="E256" s="56">
        <v>0</v>
      </c>
      <c r="F256" s="56">
        <f>D256*E256</f>
        <v>0</v>
      </c>
      <c r="G256" s="56"/>
      <c r="H256" s="57">
        <v>2</v>
      </c>
      <c r="I256" s="57">
        <f>D256*H256</f>
        <v>20</v>
      </c>
    </row>
    <row r="257" spans="1:9" ht="12.75" customHeight="1">
      <c r="A257" s="4" t="s">
        <v>165</v>
      </c>
      <c r="B257" s="21" t="s">
        <v>2</v>
      </c>
      <c r="C257" s="2" t="s">
        <v>81</v>
      </c>
      <c r="D257" s="2">
        <v>10</v>
      </c>
      <c r="E257" s="3">
        <f>(E256)*0.2</f>
        <v>0</v>
      </c>
      <c r="G257" s="3">
        <f>D257*E257</f>
        <v>0</v>
      </c>
    </row>
    <row r="259" spans="1:9" ht="24.95" customHeight="1">
      <c r="A259" s="53" t="s">
        <v>166</v>
      </c>
      <c r="B259" s="54" t="s">
        <v>367</v>
      </c>
      <c r="C259" s="55" t="s">
        <v>81</v>
      </c>
      <c r="D259" s="55">
        <v>13</v>
      </c>
      <c r="E259" s="56">
        <v>0</v>
      </c>
      <c r="F259" s="56">
        <f>D259*E259</f>
        <v>0</v>
      </c>
      <c r="G259" s="56"/>
      <c r="H259" s="57">
        <v>2</v>
      </c>
      <c r="I259" s="57">
        <f>D259*H259</f>
        <v>26</v>
      </c>
    </row>
    <row r="260" spans="1:9" ht="12.75" customHeight="1">
      <c r="A260" s="4" t="s">
        <v>167</v>
      </c>
      <c r="B260" s="21" t="s">
        <v>2</v>
      </c>
      <c r="C260" s="2" t="s">
        <v>81</v>
      </c>
      <c r="D260" s="2">
        <v>13</v>
      </c>
      <c r="E260" s="3">
        <f>(E259)*0.2</f>
        <v>0</v>
      </c>
      <c r="G260" s="3">
        <f>D260*E260</f>
        <v>0</v>
      </c>
    </row>
    <row r="261" spans="1:9" ht="12.75" customHeight="1">
      <c r="F261" s="7"/>
      <c r="G261" s="7"/>
      <c r="H261" s="8"/>
      <c r="I261" s="8"/>
    </row>
    <row r="262" spans="1:9" ht="12.75" customHeight="1">
      <c r="B262" s="26" t="s">
        <v>287</v>
      </c>
      <c r="C262" s="29"/>
      <c r="D262" s="29"/>
      <c r="E262" s="27"/>
      <c r="F262" s="27">
        <f>SUM(F236:F260)</f>
        <v>0</v>
      </c>
      <c r="G262" s="27">
        <f>SUM(G236:G260)</f>
        <v>0</v>
      </c>
      <c r="H262" s="28"/>
      <c r="I262" s="28">
        <f>SUM(I236:I260)</f>
        <v>79</v>
      </c>
    </row>
    <row r="264" spans="1:9" ht="12.75" customHeight="1">
      <c r="B264" s="26"/>
      <c r="C264" s="29"/>
      <c r="D264" s="29"/>
      <c r="E264" s="27"/>
      <c r="F264" s="27"/>
      <c r="G264" s="27"/>
      <c r="H264" s="28"/>
      <c r="I264" s="28"/>
    </row>
    <row r="265" spans="1:9" ht="12.75" customHeight="1">
      <c r="B265" s="25" t="s">
        <v>338</v>
      </c>
      <c r="C265" s="32"/>
      <c r="D265" s="51"/>
      <c r="E265" s="7"/>
      <c r="F265" s="7"/>
      <c r="G265" s="7"/>
    </row>
    <row r="267" spans="1:9" ht="192.95" customHeight="1">
      <c r="A267" s="53" t="s">
        <v>105</v>
      </c>
      <c r="B267" s="54" t="s">
        <v>348</v>
      </c>
      <c r="C267" s="55" t="s">
        <v>80</v>
      </c>
      <c r="D267" s="55">
        <v>1</v>
      </c>
      <c r="E267" s="56">
        <v>0</v>
      </c>
      <c r="F267" s="56">
        <f>D267*E267</f>
        <v>0</v>
      </c>
      <c r="G267" s="56"/>
      <c r="H267" s="57">
        <v>36</v>
      </c>
      <c r="I267" s="57">
        <f>D267*H267</f>
        <v>36</v>
      </c>
    </row>
    <row r="268" spans="1:9" ht="12.75" customHeight="1">
      <c r="A268" s="4" t="s">
        <v>168</v>
      </c>
      <c r="B268" s="21" t="s">
        <v>2</v>
      </c>
      <c r="C268" s="2" t="s">
        <v>80</v>
      </c>
      <c r="D268" s="2">
        <v>1</v>
      </c>
      <c r="E268" s="3">
        <f>(E267)*0.12</f>
        <v>0</v>
      </c>
      <c r="G268" s="3">
        <f>D268*E268</f>
        <v>0</v>
      </c>
    </row>
    <row r="270" spans="1:9" ht="24.95" customHeight="1">
      <c r="A270" s="53" t="s">
        <v>106</v>
      </c>
      <c r="B270" s="54" t="s">
        <v>336</v>
      </c>
      <c r="C270" s="55" t="s">
        <v>80</v>
      </c>
      <c r="D270" s="55">
        <v>1</v>
      </c>
      <c r="E270" s="56">
        <v>0</v>
      </c>
      <c r="F270" s="56">
        <f>D270*E270</f>
        <v>0</v>
      </c>
      <c r="G270" s="56"/>
      <c r="H270" s="57">
        <v>8</v>
      </c>
      <c r="I270" s="57">
        <f>D270*H270</f>
        <v>8</v>
      </c>
    </row>
    <row r="271" spans="1:9" ht="12.75" customHeight="1">
      <c r="A271" s="4" t="s">
        <v>289</v>
      </c>
      <c r="B271" s="21" t="s">
        <v>2</v>
      </c>
      <c r="C271" s="2" t="s">
        <v>80</v>
      </c>
      <c r="D271" s="2">
        <v>1</v>
      </c>
      <c r="E271" s="3">
        <f>(E270)*0.2</f>
        <v>0</v>
      </c>
      <c r="G271" s="3">
        <f>D271*E271</f>
        <v>0</v>
      </c>
    </row>
    <row r="273" spans="1:9" ht="24.95" customHeight="1">
      <c r="A273" s="53" t="s">
        <v>107</v>
      </c>
      <c r="B273" s="54" t="s">
        <v>335</v>
      </c>
      <c r="C273" s="55" t="s">
        <v>80</v>
      </c>
      <c r="D273" s="55">
        <v>2</v>
      </c>
      <c r="E273" s="56">
        <v>0</v>
      </c>
      <c r="F273" s="56">
        <f>D273*E273</f>
        <v>0</v>
      </c>
      <c r="G273" s="56"/>
      <c r="H273" s="57">
        <v>11</v>
      </c>
      <c r="I273" s="57">
        <f>D273*H273</f>
        <v>22</v>
      </c>
    </row>
    <row r="274" spans="1:9" ht="12.75" customHeight="1">
      <c r="A274" s="4" t="s">
        <v>169</v>
      </c>
      <c r="B274" s="21" t="s">
        <v>2</v>
      </c>
      <c r="C274" s="2" t="s">
        <v>80</v>
      </c>
      <c r="D274" s="2">
        <v>2</v>
      </c>
      <c r="E274" s="3">
        <f>(E273)*0.2</f>
        <v>0</v>
      </c>
      <c r="G274" s="3">
        <f>D274*E274</f>
        <v>0</v>
      </c>
    </row>
    <row r="276" spans="1:9" ht="24.95" customHeight="1">
      <c r="A276" s="53" t="s">
        <v>112</v>
      </c>
      <c r="B276" s="54" t="s">
        <v>337</v>
      </c>
      <c r="C276" s="55" t="s">
        <v>80</v>
      </c>
      <c r="D276" s="55">
        <v>2</v>
      </c>
      <c r="E276" s="56">
        <v>0</v>
      </c>
      <c r="F276" s="56">
        <f>D276*E276</f>
        <v>0</v>
      </c>
      <c r="G276" s="56"/>
      <c r="H276" s="57">
        <v>8</v>
      </c>
      <c r="I276" s="57">
        <f>D276*H276</f>
        <v>16</v>
      </c>
    </row>
    <row r="277" spans="1:9" ht="12.75" customHeight="1">
      <c r="A277" s="4" t="s">
        <v>170</v>
      </c>
      <c r="B277" s="21" t="s">
        <v>2</v>
      </c>
      <c r="C277" s="2" t="s">
        <v>80</v>
      </c>
      <c r="D277" s="2">
        <v>2</v>
      </c>
      <c r="E277" s="3">
        <f>(E276)*0.2</f>
        <v>0</v>
      </c>
      <c r="G277" s="3">
        <f>D277*E277</f>
        <v>0</v>
      </c>
    </row>
    <row r="279" spans="1:9" ht="27.95" customHeight="1">
      <c r="A279" s="53" t="s">
        <v>265</v>
      </c>
      <c r="B279" s="61" t="s">
        <v>397</v>
      </c>
      <c r="C279" s="55" t="s">
        <v>80</v>
      </c>
      <c r="D279" s="55">
        <v>2</v>
      </c>
      <c r="E279" s="56">
        <v>0</v>
      </c>
      <c r="F279" s="56">
        <f>D279*E279</f>
        <v>0</v>
      </c>
      <c r="G279" s="56"/>
      <c r="H279" s="57">
        <v>2</v>
      </c>
      <c r="I279" s="57">
        <f>D279*H279</f>
        <v>4</v>
      </c>
    </row>
    <row r="280" spans="1:9" ht="12.75" customHeight="1">
      <c r="A280" s="4" t="s">
        <v>266</v>
      </c>
      <c r="B280" s="22" t="s">
        <v>2</v>
      </c>
      <c r="C280" s="2" t="s">
        <v>80</v>
      </c>
      <c r="D280" s="2">
        <v>2</v>
      </c>
      <c r="E280" s="3">
        <f>E279*0.2</f>
        <v>0</v>
      </c>
      <c r="G280" s="3">
        <f>D280*E280</f>
        <v>0</v>
      </c>
    </row>
    <row r="282" spans="1:9" ht="24.95" customHeight="1">
      <c r="A282" s="53" t="s">
        <v>243</v>
      </c>
      <c r="B282" s="61" t="s">
        <v>364</v>
      </c>
      <c r="C282" s="55" t="s">
        <v>80</v>
      </c>
      <c r="D282" s="55">
        <v>2</v>
      </c>
      <c r="E282" s="56">
        <v>0</v>
      </c>
      <c r="F282" s="56">
        <f>D282*E282</f>
        <v>0</v>
      </c>
      <c r="G282" s="56"/>
      <c r="H282" s="57">
        <v>2</v>
      </c>
      <c r="I282" s="57">
        <f>D282*H282</f>
        <v>4</v>
      </c>
    </row>
    <row r="283" spans="1:9" ht="12.75" customHeight="1">
      <c r="A283" s="4" t="s">
        <v>244</v>
      </c>
      <c r="B283" s="22" t="s">
        <v>2</v>
      </c>
      <c r="C283" s="2" t="s">
        <v>80</v>
      </c>
      <c r="D283" s="2">
        <v>2</v>
      </c>
      <c r="E283" s="3">
        <f>E282*0.2</f>
        <v>0</v>
      </c>
      <c r="G283" s="3">
        <f>D283*E283</f>
        <v>0</v>
      </c>
    </row>
    <row r="285" spans="1:9" ht="12.75" customHeight="1">
      <c r="A285" s="4" t="s">
        <v>245</v>
      </c>
      <c r="B285" s="21" t="s">
        <v>246</v>
      </c>
    </row>
    <row r="287" spans="1:9" ht="39.950000000000003" customHeight="1">
      <c r="A287" s="53" t="s">
        <v>349</v>
      </c>
      <c r="B287" s="54" t="s">
        <v>358</v>
      </c>
      <c r="C287" s="55" t="s">
        <v>81</v>
      </c>
      <c r="D287" s="55">
        <v>3</v>
      </c>
      <c r="E287" s="56">
        <v>0</v>
      </c>
      <c r="F287" s="56">
        <f>D287*E287</f>
        <v>0</v>
      </c>
      <c r="G287" s="56"/>
      <c r="H287" s="57">
        <v>15</v>
      </c>
      <c r="I287" s="57">
        <f>D287*H287</f>
        <v>45</v>
      </c>
    </row>
    <row r="288" spans="1:9" ht="12.75" customHeight="1">
      <c r="A288" s="4" t="s">
        <v>350</v>
      </c>
      <c r="B288" s="21" t="s">
        <v>2</v>
      </c>
      <c r="C288" s="2" t="s">
        <v>81</v>
      </c>
      <c r="D288" s="2">
        <v>3</v>
      </c>
      <c r="E288" s="3">
        <f>(E287)*0.2</f>
        <v>0</v>
      </c>
      <c r="G288" s="3">
        <f>D288*E288</f>
        <v>0</v>
      </c>
    </row>
    <row r="290" spans="1:9" ht="39.950000000000003" customHeight="1">
      <c r="A290" s="53" t="s">
        <v>352</v>
      </c>
      <c r="B290" s="54" t="s">
        <v>351</v>
      </c>
      <c r="C290" s="55" t="s">
        <v>81</v>
      </c>
      <c r="D290" s="55">
        <v>6</v>
      </c>
      <c r="E290" s="56">
        <v>0</v>
      </c>
      <c r="F290" s="56">
        <f>D290*E290</f>
        <v>0</v>
      </c>
      <c r="G290" s="56"/>
      <c r="H290" s="57">
        <v>19</v>
      </c>
      <c r="I290" s="57">
        <f>D290*H290</f>
        <v>114</v>
      </c>
    </row>
    <row r="291" spans="1:9" ht="12.75" customHeight="1">
      <c r="A291" s="4" t="s">
        <v>353</v>
      </c>
      <c r="B291" s="21" t="s">
        <v>2</v>
      </c>
      <c r="C291" s="2" t="s">
        <v>81</v>
      </c>
      <c r="D291" s="2">
        <v>6</v>
      </c>
      <c r="E291" s="3">
        <f>(E290)*0.2</f>
        <v>0</v>
      </c>
      <c r="G291" s="3">
        <f>D291*E291</f>
        <v>0</v>
      </c>
    </row>
    <row r="293" spans="1:9" ht="39.950000000000003" customHeight="1">
      <c r="A293" s="53" t="s">
        <v>359</v>
      </c>
      <c r="B293" s="54" t="s">
        <v>354</v>
      </c>
      <c r="C293" s="55" t="s">
        <v>81</v>
      </c>
      <c r="D293" s="55">
        <v>5</v>
      </c>
      <c r="E293" s="56">
        <v>0</v>
      </c>
      <c r="F293" s="56">
        <f>D293*E293</f>
        <v>0</v>
      </c>
      <c r="G293" s="56"/>
      <c r="H293" s="57">
        <v>29</v>
      </c>
      <c r="I293" s="57">
        <f>D293*H293</f>
        <v>145</v>
      </c>
    </row>
    <row r="294" spans="1:9" ht="12.75" customHeight="1">
      <c r="A294" s="4" t="s">
        <v>360</v>
      </c>
      <c r="B294" s="21" t="s">
        <v>2</v>
      </c>
      <c r="C294" s="2" t="s">
        <v>81</v>
      </c>
      <c r="D294" s="2">
        <v>5</v>
      </c>
      <c r="E294" s="3">
        <f>(E293)*0.2</f>
        <v>0</v>
      </c>
      <c r="G294" s="3">
        <f>D294*E294</f>
        <v>0</v>
      </c>
    </row>
    <row r="296" spans="1:9" ht="12.75" customHeight="1">
      <c r="A296" s="4" t="s">
        <v>356</v>
      </c>
      <c r="B296" s="21" t="s">
        <v>357</v>
      </c>
    </row>
    <row r="298" spans="1:9" ht="39.950000000000003" customHeight="1">
      <c r="A298" s="53" t="s">
        <v>301</v>
      </c>
      <c r="B298" s="54" t="s">
        <v>355</v>
      </c>
      <c r="C298" s="55" t="s">
        <v>81</v>
      </c>
      <c r="D298" s="55">
        <v>2</v>
      </c>
      <c r="E298" s="56">
        <v>0</v>
      </c>
      <c r="F298" s="56">
        <f>D298*E298</f>
        <v>0</v>
      </c>
      <c r="G298" s="56"/>
      <c r="H298" s="57">
        <v>29</v>
      </c>
      <c r="I298" s="57">
        <f>D298*H298</f>
        <v>58</v>
      </c>
    </row>
    <row r="299" spans="1:9" ht="12.75" customHeight="1">
      <c r="A299" s="4" t="s">
        <v>302</v>
      </c>
      <c r="B299" s="21" t="s">
        <v>2</v>
      </c>
      <c r="C299" s="2" t="s">
        <v>81</v>
      </c>
      <c r="D299" s="2">
        <v>2</v>
      </c>
      <c r="E299" s="3">
        <f>(E298)*0.2</f>
        <v>0</v>
      </c>
      <c r="G299" s="3">
        <f>D299*E299</f>
        <v>0</v>
      </c>
    </row>
    <row r="300" spans="1:9" ht="12.75" customHeight="1">
      <c r="F300" s="7"/>
      <c r="G300" s="7"/>
      <c r="H300" s="8"/>
      <c r="I300" s="8"/>
    </row>
    <row r="301" spans="1:9" ht="12.75" customHeight="1">
      <c r="B301" s="26" t="s">
        <v>130</v>
      </c>
      <c r="C301" s="9"/>
      <c r="D301" s="9"/>
      <c r="E301" s="10"/>
      <c r="F301" s="27">
        <f>SUM(F267:F299)</f>
        <v>0</v>
      </c>
      <c r="G301" s="27">
        <f>SUM(G267:G299)</f>
        <v>0</v>
      </c>
      <c r="H301" s="28"/>
      <c r="I301" s="28">
        <f>SUM(I267:I299)</f>
        <v>452</v>
      </c>
    </row>
    <row r="302" spans="1:9" ht="12.75" customHeight="1">
      <c r="B302" s="26"/>
      <c r="C302" s="29"/>
      <c r="D302" s="29"/>
      <c r="E302" s="27"/>
      <c r="F302" s="27"/>
      <c r="G302" s="27"/>
      <c r="H302" s="28"/>
      <c r="I302" s="28"/>
    </row>
    <row r="303" spans="1:9" ht="12.75" customHeight="1">
      <c r="B303" s="26"/>
      <c r="C303" s="29"/>
      <c r="D303" s="29"/>
      <c r="E303" s="27"/>
      <c r="F303" s="27"/>
      <c r="G303" s="27"/>
      <c r="H303" s="28"/>
      <c r="I303" s="28"/>
    </row>
    <row r="304" spans="1:9" ht="12.75" customHeight="1">
      <c r="B304" s="25" t="s">
        <v>333</v>
      </c>
      <c r="C304" s="32"/>
      <c r="D304" s="51"/>
      <c r="E304" s="7"/>
      <c r="F304" s="7"/>
    </row>
    <row r="306" spans="1:9" ht="192.95" customHeight="1">
      <c r="A306" s="53" t="s">
        <v>104</v>
      </c>
      <c r="B306" s="54" t="s">
        <v>344</v>
      </c>
      <c r="C306" s="55" t="s">
        <v>80</v>
      </c>
      <c r="D306" s="55">
        <v>1</v>
      </c>
      <c r="E306" s="56">
        <v>0</v>
      </c>
      <c r="F306" s="56">
        <f>D306*E306</f>
        <v>0</v>
      </c>
      <c r="G306" s="56"/>
      <c r="H306" s="57">
        <v>18</v>
      </c>
      <c r="I306" s="57">
        <f>D306*H306</f>
        <v>18</v>
      </c>
    </row>
    <row r="307" spans="1:9" ht="12.75" customHeight="1">
      <c r="A307" s="4" t="s">
        <v>171</v>
      </c>
      <c r="B307" s="21" t="s">
        <v>2</v>
      </c>
      <c r="C307" s="2" t="s">
        <v>80</v>
      </c>
      <c r="D307" s="2">
        <v>1</v>
      </c>
      <c r="E307" s="3">
        <f>(E306)*0.12</f>
        <v>0</v>
      </c>
      <c r="G307" s="3">
        <f>D307*E307</f>
        <v>0</v>
      </c>
    </row>
    <row r="309" spans="1:9" ht="24.95" customHeight="1">
      <c r="A309" s="53" t="s">
        <v>135</v>
      </c>
      <c r="B309" s="54" t="s">
        <v>345</v>
      </c>
      <c r="C309" s="55" t="s">
        <v>80</v>
      </c>
      <c r="D309" s="55">
        <v>1</v>
      </c>
      <c r="E309" s="56">
        <v>0</v>
      </c>
      <c r="F309" s="56">
        <f>D309*E309</f>
        <v>0</v>
      </c>
      <c r="G309" s="56"/>
      <c r="H309" s="57">
        <v>5</v>
      </c>
      <c r="I309" s="57">
        <f>D309*H309</f>
        <v>5</v>
      </c>
    </row>
    <row r="310" spans="1:9" ht="12.75" customHeight="1">
      <c r="A310" s="4" t="s">
        <v>172</v>
      </c>
      <c r="B310" s="21" t="s">
        <v>2</v>
      </c>
      <c r="C310" s="2" t="s">
        <v>80</v>
      </c>
      <c r="D310" s="2">
        <v>1</v>
      </c>
      <c r="E310" s="3">
        <f>(E309)*0.2</f>
        <v>0</v>
      </c>
      <c r="G310" s="3">
        <f>D310*E310</f>
        <v>0</v>
      </c>
    </row>
    <row r="312" spans="1:9" ht="24.95" customHeight="1">
      <c r="A312" s="53" t="s">
        <v>136</v>
      </c>
      <c r="B312" s="54" t="s">
        <v>346</v>
      </c>
      <c r="C312" s="55" t="s">
        <v>80</v>
      </c>
      <c r="D312" s="55">
        <v>1</v>
      </c>
      <c r="E312" s="56">
        <v>0</v>
      </c>
      <c r="F312" s="56">
        <f>D312*E312</f>
        <v>0</v>
      </c>
      <c r="G312" s="56"/>
      <c r="H312" s="57">
        <v>7</v>
      </c>
      <c r="I312" s="57">
        <f>D312*H312</f>
        <v>7</v>
      </c>
    </row>
    <row r="313" spans="1:9" ht="12.75" customHeight="1">
      <c r="A313" s="4" t="s">
        <v>173</v>
      </c>
      <c r="B313" s="21" t="s">
        <v>2</v>
      </c>
      <c r="C313" s="2" t="s">
        <v>80</v>
      </c>
      <c r="D313" s="2">
        <v>1</v>
      </c>
      <c r="E313" s="3">
        <f>(E312)*0.2</f>
        <v>0</v>
      </c>
      <c r="G313" s="3">
        <f>D313*E313</f>
        <v>0</v>
      </c>
    </row>
    <row r="315" spans="1:9" ht="12.75" customHeight="1">
      <c r="A315" s="53" t="s">
        <v>138</v>
      </c>
      <c r="B315" s="54" t="s">
        <v>347</v>
      </c>
      <c r="C315" s="55" t="s">
        <v>80</v>
      </c>
      <c r="D315" s="55">
        <v>1</v>
      </c>
      <c r="E315" s="56">
        <v>0</v>
      </c>
      <c r="F315" s="56">
        <f>D315*E315</f>
        <v>0</v>
      </c>
      <c r="G315" s="56"/>
      <c r="H315" s="57">
        <v>5</v>
      </c>
      <c r="I315" s="57">
        <f>D315*H315</f>
        <v>5</v>
      </c>
    </row>
    <row r="316" spans="1:9" ht="12.75" customHeight="1">
      <c r="A316" s="4" t="s">
        <v>247</v>
      </c>
      <c r="B316" s="21" t="s">
        <v>2</v>
      </c>
      <c r="C316" s="2" t="s">
        <v>80</v>
      </c>
      <c r="D316" s="2">
        <v>1</v>
      </c>
      <c r="E316" s="3">
        <f>(E315)*0.2</f>
        <v>0</v>
      </c>
      <c r="G316" s="3">
        <f>D316*E316</f>
        <v>0</v>
      </c>
    </row>
    <row r="318" spans="1:9" ht="24.95" customHeight="1">
      <c r="A318" s="53" t="s">
        <v>361</v>
      </c>
      <c r="B318" s="61" t="s">
        <v>363</v>
      </c>
      <c r="C318" s="55" t="s">
        <v>80</v>
      </c>
      <c r="D318" s="55">
        <v>1</v>
      </c>
      <c r="E318" s="56">
        <v>0</v>
      </c>
      <c r="F318" s="56">
        <f>D318*E318</f>
        <v>0</v>
      </c>
      <c r="G318" s="56"/>
      <c r="H318" s="57">
        <v>1</v>
      </c>
      <c r="I318" s="57">
        <f>D318*H318</f>
        <v>1</v>
      </c>
    </row>
    <row r="319" spans="1:9" ht="12.75" customHeight="1">
      <c r="A319" s="4" t="s">
        <v>362</v>
      </c>
      <c r="B319" s="22" t="s">
        <v>2</v>
      </c>
      <c r="C319" s="2" t="s">
        <v>80</v>
      </c>
      <c r="D319" s="2">
        <v>1</v>
      </c>
      <c r="E319" s="3">
        <f>E318*0.2</f>
        <v>0</v>
      </c>
      <c r="G319" s="3">
        <f>D319*E319</f>
        <v>0</v>
      </c>
    </row>
    <row r="321" spans="1:9" ht="24.95" customHeight="1">
      <c r="A321" s="53" t="s">
        <v>248</v>
      </c>
      <c r="B321" s="61" t="s">
        <v>398</v>
      </c>
      <c r="C321" s="55" t="s">
        <v>80</v>
      </c>
      <c r="D321" s="55">
        <v>1</v>
      </c>
      <c r="E321" s="56">
        <v>0</v>
      </c>
      <c r="F321" s="56">
        <f>D321*E321</f>
        <v>0</v>
      </c>
      <c r="G321" s="56"/>
      <c r="H321" s="57">
        <v>2</v>
      </c>
      <c r="I321" s="57">
        <f>D321*H321</f>
        <v>2</v>
      </c>
    </row>
    <row r="322" spans="1:9" ht="12.75" customHeight="1">
      <c r="A322" s="4" t="s">
        <v>249</v>
      </c>
      <c r="B322" s="22" t="s">
        <v>2</v>
      </c>
      <c r="C322" s="2" t="s">
        <v>80</v>
      </c>
      <c r="D322" s="2">
        <v>1</v>
      </c>
      <c r="E322" s="3">
        <f>E321*0.2</f>
        <v>0</v>
      </c>
      <c r="G322" s="3">
        <f>D322*E322</f>
        <v>0</v>
      </c>
    </row>
    <row r="324" spans="1:9" ht="12.75" customHeight="1">
      <c r="A324" s="4" t="s">
        <v>250</v>
      </c>
      <c r="B324" s="21" t="s">
        <v>339</v>
      </c>
    </row>
    <row r="326" spans="1:9" ht="39.950000000000003" customHeight="1">
      <c r="A326" s="53" t="s">
        <v>340</v>
      </c>
      <c r="B326" s="54" t="s">
        <v>358</v>
      </c>
      <c r="C326" s="55" t="s">
        <v>81</v>
      </c>
      <c r="D326" s="55">
        <v>4</v>
      </c>
      <c r="E326" s="56">
        <v>0</v>
      </c>
      <c r="F326" s="56">
        <f>D326*E326</f>
        <v>0</v>
      </c>
      <c r="G326" s="56"/>
      <c r="H326" s="57">
        <v>15</v>
      </c>
      <c r="I326" s="57">
        <f>D326*H326</f>
        <v>60</v>
      </c>
    </row>
    <row r="327" spans="1:9" ht="12.75" customHeight="1">
      <c r="A327" s="4" t="s">
        <v>341</v>
      </c>
      <c r="B327" s="21" t="s">
        <v>2</v>
      </c>
      <c r="C327" s="2" t="s">
        <v>81</v>
      </c>
      <c r="D327" s="2">
        <v>4</v>
      </c>
      <c r="E327" s="3">
        <f>(E326)*0.2</f>
        <v>0</v>
      </c>
      <c r="G327" s="3">
        <f>D327*E327</f>
        <v>0</v>
      </c>
    </row>
    <row r="329" spans="1:9" ht="12.75" customHeight="1">
      <c r="A329" s="4" t="s">
        <v>365</v>
      </c>
      <c r="B329" s="21" t="s">
        <v>357</v>
      </c>
    </row>
    <row r="331" spans="1:9" ht="39.950000000000003" customHeight="1">
      <c r="A331" s="53" t="s">
        <v>342</v>
      </c>
      <c r="B331" s="54" t="s">
        <v>366</v>
      </c>
      <c r="C331" s="55" t="s">
        <v>81</v>
      </c>
      <c r="D331" s="55">
        <v>5</v>
      </c>
      <c r="E331" s="56">
        <v>0</v>
      </c>
      <c r="F331" s="56">
        <f>D331*E331</f>
        <v>0</v>
      </c>
      <c r="G331" s="56"/>
      <c r="H331" s="57">
        <v>19</v>
      </c>
      <c r="I331" s="57">
        <f>D331*H331</f>
        <v>95</v>
      </c>
    </row>
    <row r="332" spans="1:9" ht="12.75" customHeight="1">
      <c r="A332" s="4" t="s">
        <v>343</v>
      </c>
      <c r="B332" s="21" t="s">
        <v>2</v>
      </c>
      <c r="C332" s="2" t="s">
        <v>81</v>
      </c>
      <c r="D332" s="2">
        <v>5</v>
      </c>
      <c r="E332" s="3">
        <f>(E331)*0.2</f>
        <v>0</v>
      </c>
      <c r="G332" s="3">
        <f>D332*E332</f>
        <v>0</v>
      </c>
    </row>
    <row r="333" spans="1:9" ht="12.75" customHeight="1">
      <c r="F333" s="7"/>
      <c r="G333" s="7"/>
      <c r="H333" s="8"/>
      <c r="I333" s="8"/>
    </row>
    <row r="334" spans="1:9" ht="12.75" customHeight="1">
      <c r="B334" s="26" t="s">
        <v>268</v>
      </c>
      <c r="C334" s="9"/>
      <c r="D334" s="9"/>
      <c r="E334" s="10"/>
      <c r="F334" s="27">
        <f>SUM(F306:F332)</f>
        <v>0</v>
      </c>
      <c r="G334" s="27">
        <f>SUM(G306:G332)</f>
        <v>0</v>
      </c>
      <c r="H334" s="28"/>
      <c r="I334" s="28">
        <f>SUM(I306:I332)</f>
        <v>193</v>
      </c>
    </row>
    <row r="335" spans="1:9" ht="12.75" customHeight="1">
      <c r="B335" s="26"/>
      <c r="C335" s="9"/>
      <c r="D335" s="9"/>
      <c r="E335" s="10"/>
      <c r="F335" s="27"/>
      <c r="G335" s="27"/>
      <c r="H335" s="28"/>
      <c r="I335" s="28"/>
    </row>
    <row r="336" spans="1:9" ht="12.75" customHeight="1">
      <c r="B336" s="26"/>
      <c r="C336" s="29"/>
      <c r="D336" s="29"/>
      <c r="E336" s="27"/>
      <c r="F336" s="27"/>
      <c r="G336" s="27"/>
      <c r="H336" s="28"/>
      <c r="I336" s="28"/>
    </row>
    <row r="337" spans="1:9" ht="12.75" customHeight="1">
      <c r="B337" s="31" t="s">
        <v>95</v>
      </c>
    </row>
    <row r="339" spans="1:9" ht="12.75" customHeight="1">
      <c r="A339" s="53" t="s">
        <v>174</v>
      </c>
      <c r="B339" s="58" t="s">
        <v>179</v>
      </c>
      <c r="C339" s="55" t="s">
        <v>5</v>
      </c>
      <c r="D339" s="55">
        <v>645</v>
      </c>
      <c r="E339" s="56">
        <v>0</v>
      </c>
      <c r="F339" s="56">
        <f>D339*E339</f>
        <v>0</v>
      </c>
      <c r="G339" s="56"/>
      <c r="H339" s="57">
        <v>1</v>
      </c>
      <c r="I339" s="57">
        <f>D339*H339</f>
        <v>645</v>
      </c>
    </row>
    <row r="340" spans="1:9" ht="12.75" customHeight="1">
      <c r="A340" s="53"/>
      <c r="B340" s="58"/>
      <c r="C340" s="55"/>
      <c r="D340" s="55"/>
      <c r="E340" s="56"/>
      <c r="F340" s="56"/>
      <c r="G340" s="56"/>
      <c r="H340" s="57"/>
      <c r="I340" s="57"/>
    </row>
    <row r="341" spans="1:9" ht="12.75" customHeight="1">
      <c r="A341" s="4" t="s">
        <v>178</v>
      </c>
      <c r="B341" s="21" t="s">
        <v>83</v>
      </c>
      <c r="C341" s="2" t="s">
        <v>5</v>
      </c>
      <c r="D341" s="2">
        <v>645</v>
      </c>
      <c r="E341" s="3">
        <v>0</v>
      </c>
      <c r="G341" s="3">
        <f>D341*E341</f>
        <v>0</v>
      </c>
      <c r="H341" s="5">
        <v>1</v>
      </c>
      <c r="I341" s="5">
        <f>D341*H341</f>
        <v>645</v>
      </c>
    </row>
    <row r="342" spans="1:9" ht="12.75" customHeight="1">
      <c r="A342" s="4" t="s">
        <v>175</v>
      </c>
      <c r="B342" s="21" t="s">
        <v>84</v>
      </c>
      <c r="C342" s="2" t="s">
        <v>5</v>
      </c>
      <c r="D342" s="2">
        <v>645</v>
      </c>
      <c r="E342" s="3">
        <v>0</v>
      </c>
      <c r="G342" s="3">
        <f>D342*E342</f>
        <v>0</v>
      </c>
      <c r="H342" s="5">
        <v>1</v>
      </c>
      <c r="I342" s="5">
        <f>D342*H342</f>
        <v>645</v>
      </c>
    </row>
    <row r="344" spans="1:9" ht="12.75" customHeight="1">
      <c r="A344" s="53" t="s">
        <v>176</v>
      </c>
      <c r="B344" s="58" t="s">
        <v>85</v>
      </c>
      <c r="C344" s="55" t="s">
        <v>5</v>
      </c>
      <c r="D344" s="55">
        <v>85</v>
      </c>
      <c r="E344" s="56">
        <v>0</v>
      </c>
      <c r="F344" s="56">
        <f>D344*E344</f>
        <v>0</v>
      </c>
      <c r="G344" s="56"/>
      <c r="H344" s="57">
        <v>1</v>
      </c>
      <c r="I344" s="57">
        <f>D344*H344</f>
        <v>85</v>
      </c>
    </row>
    <row r="346" spans="1:9" ht="12.75" customHeight="1">
      <c r="A346" s="53" t="s">
        <v>177</v>
      </c>
      <c r="B346" s="58" t="s">
        <v>86</v>
      </c>
      <c r="C346" s="55" t="s">
        <v>5</v>
      </c>
      <c r="D346" s="55">
        <v>35</v>
      </c>
      <c r="E346" s="56">
        <v>0</v>
      </c>
      <c r="F346" s="56">
        <f>D346*E346</f>
        <v>0</v>
      </c>
      <c r="G346" s="56"/>
      <c r="H346" s="57">
        <v>1</v>
      </c>
      <c r="I346" s="57">
        <f>D346*H346</f>
        <v>35</v>
      </c>
    </row>
    <row r="347" spans="1:9" ht="12.75" customHeight="1">
      <c r="F347" s="7"/>
      <c r="G347" s="7"/>
      <c r="H347" s="8"/>
      <c r="I347" s="8"/>
    </row>
    <row r="348" spans="1:9" ht="12.75" customHeight="1">
      <c r="B348" s="26" t="s">
        <v>87</v>
      </c>
      <c r="C348" s="29"/>
      <c r="D348" s="29"/>
      <c r="E348" s="27"/>
      <c r="F348" s="27">
        <f>SUM(F339:F346)</f>
        <v>0</v>
      </c>
      <c r="G348" s="27">
        <f>SUM(G339:G346)</f>
        <v>0</v>
      </c>
      <c r="H348" s="28"/>
      <c r="I348" s="28">
        <f>SUM(I339:I346)</f>
        <v>2055</v>
      </c>
    </row>
    <row r="349" spans="1:9" ht="12.75" customHeight="1">
      <c r="B349" s="26"/>
      <c r="C349" s="29"/>
      <c r="D349" s="29"/>
      <c r="E349" s="27"/>
      <c r="F349" s="27"/>
      <c r="G349" s="27"/>
      <c r="H349" s="28"/>
      <c r="I349" s="28"/>
    </row>
    <row r="351" spans="1:9" ht="12.75" customHeight="1">
      <c r="B351" s="31" t="s">
        <v>180</v>
      </c>
    </row>
    <row r="353" spans="1:9" ht="54.95" customHeight="1">
      <c r="A353" s="4" t="s">
        <v>181</v>
      </c>
      <c r="B353" s="63" t="s">
        <v>182</v>
      </c>
      <c r="C353" s="2" t="s">
        <v>88</v>
      </c>
      <c r="D353" s="2">
        <v>2</v>
      </c>
      <c r="E353" s="3">
        <v>0</v>
      </c>
      <c r="G353" s="3">
        <f>D353*E353</f>
        <v>0</v>
      </c>
      <c r="H353" s="5">
        <v>0.2</v>
      </c>
      <c r="I353" s="5">
        <f>D353*H353</f>
        <v>0.4</v>
      </c>
    </row>
    <row r="354" spans="1:9" ht="75" customHeight="1">
      <c r="A354" s="4" t="s">
        <v>183</v>
      </c>
      <c r="B354" s="63" t="s">
        <v>304</v>
      </c>
      <c r="C354" s="2" t="s">
        <v>88</v>
      </c>
      <c r="D354" s="2">
        <v>2</v>
      </c>
      <c r="E354" s="3">
        <v>0</v>
      </c>
      <c r="G354" s="3">
        <f>D354*E354</f>
        <v>0</v>
      </c>
      <c r="H354" s="5">
        <v>0.2</v>
      </c>
      <c r="I354" s="5">
        <f>D354*H354</f>
        <v>0.4</v>
      </c>
    </row>
    <row r="355" spans="1:9" ht="54.95" customHeight="1">
      <c r="A355" s="4" t="s">
        <v>184</v>
      </c>
      <c r="B355" s="63" t="s">
        <v>185</v>
      </c>
      <c r="C355" s="2" t="s">
        <v>88</v>
      </c>
      <c r="D355" s="2">
        <v>10</v>
      </c>
      <c r="E355" s="3">
        <v>0</v>
      </c>
      <c r="G355" s="3">
        <f>D355*E355</f>
        <v>0</v>
      </c>
      <c r="H355" s="5">
        <v>0.2</v>
      </c>
      <c r="I355" s="5">
        <f>D355*H355</f>
        <v>2</v>
      </c>
    </row>
    <row r="356" spans="1:9" ht="75" customHeight="1">
      <c r="A356" s="4" t="s">
        <v>186</v>
      </c>
      <c r="B356" s="63" t="s">
        <v>305</v>
      </c>
      <c r="C356" s="2" t="s">
        <v>88</v>
      </c>
      <c r="D356" s="2">
        <v>10</v>
      </c>
      <c r="E356" s="3">
        <v>0</v>
      </c>
      <c r="G356" s="3">
        <f>D356*E356</f>
        <v>0</v>
      </c>
      <c r="H356" s="5">
        <v>0.2</v>
      </c>
      <c r="I356" s="5">
        <f>D356*H356</f>
        <v>2</v>
      </c>
    </row>
    <row r="357" spans="1:9" ht="12.75" customHeight="1">
      <c r="F357" s="7"/>
      <c r="G357" s="7"/>
      <c r="H357" s="8"/>
      <c r="I357" s="8"/>
    </row>
    <row r="358" spans="1:9" ht="12.75" customHeight="1">
      <c r="B358" s="26" t="s">
        <v>93</v>
      </c>
      <c r="C358" s="29"/>
      <c r="D358" s="29"/>
      <c r="E358" s="27"/>
      <c r="F358" s="27"/>
      <c r="G358" s="27">
        <f>SUM(G353:G356)</f>
        <v>0</v>
      </c>
      <c r="H358" s="28"/>
      <c r="I358" s="28">
        <f>SUM(I353:I356)</f>
        <v>4.8</v>
      </c>
    </row>
    <row r="359" spans="1:9" ht="12.75" customHeight="1">
      <c r="B359" s="26"/>
      <c r="C359" s="29"/>
      <c r="D359" s="29"/>
      <c r="E359" s="27"/>
      <c r="F359" s="27"/>
      <c r="G359" s="27"/>
      <c r="H359" s="28"/>
      <c r="I359" s="28"/>
    </row>
    <row r="361" spans="1:9" ht="12.75" customHeight="1">
      <c r="B361" s="31" t="s">
        <v>187</v>
      </c>
    </row>
    <row r="363" spans="1:9" ht="27" customHeight="1">
      <c r="A363" s="4" t="s">
        <v>188</v>
      </c>
      <c r="B363" s="63" t="s">
        <v>190</v>
      </c>
      <c r="C363" s="2" t="s">
        <v>88</v>
      </c>
      <c r="D363" s="2">
        <v>325</v>
      </c>
      <c r="E363" s="3">
        <v>0</v>
      </c>
      <c r="G363" s="3">
        <f>D363*E363</f>
        <v>0</v>
      </c>
      <c r="H363" s="5">
        <v>5</v>
      </c>
      <c r="I363" s="5">
        <f>D363*H363</f>
        <v>1625</v>
      </c>
    </row>
    <row r="365" spans="1:9" ht="50.1" customHeight="1">
      <c r="A365" s="4" t="s">
        <v>189</v>
      </c>
      <c r="B365" s="63" t="s">
        <v>191</v>
      </c>
      <c r="C365" s="2" t="s">
        <v>89</v>
      </c>
      <c r="D365" s="2">
        <v>0</v>
      </c>
      <c r="E365" s="3">
        <v>0</v>
      </c>
      <c r="G365" s="3">
        <f>D365*E365</f>
        <v>0</v>
      </c>
      <c r="H365" s="5">
        <v>5</v>
      </c>
      <c r="I365" s="5">
        <f>D365*H365</f>
        <v>0</v>
      </c>
    </row>
    <row r="366" spans="1:9" ht="12.75" customHeight="1">
      <c r="A366" s="4" t="s">
        <v>192</v>
      </c>
      <c r="B366" s="21" t="s">
        <v>114</v>
      </c>
      <c r="C366" s="2" t="s">
        <v>88</v>
      </c>
      <c r="D366" s="2">
        <v>0</v>
      </c>
      <c r="E366" s="3">
        <v>0</v>
      </c>
      <c r="G366" s="3">
        <f>D366*E366</f>
        <v>0</v>
      </c>
      <c r="H366" s="5">
        <v>5</v>
      </c>
      <c r="I366" s="5">
        <f>D366*H366</f>
        <v>0</v>
      </c>
    </row>
    <row r="367" spans="1:9" ht="12.75" customHeight="1">
      <c r="F367" s="7"/>
      <c r="G367" s="7"/>
      <c r="H367" s="8"/>
      <c r="I367" s="8"/>
    </row>
    <row r="368" spans="1:9" ht="12.75" customHeight="1">
      <c r="B368" s="26" t="s">
        <v>90</v>
      </c>
      <c r="C368" s="29"/>
      <c r="D368" s="29"/>
      <c r="E368" s="27"/>
      <c r="F368" s="27"/>
      <c r="G368" s="27">
        <f>SUM(G363:G366)</f>
        <v>0</v>
      </c>
      <c r="H368" s="28"/>
      <c r="I368" s="28">
        <f>SUM(I363:I366)</f>
        <v>1625</v>
      </c>
    </row>
    <row r="369" spans="1:9" ht="12.75" customHeight="1">
      <c r="B369" s="26"/>
      <c r="C369" s="29"/>
      <c r="D369" s="29"/>
      <c r="E369" s="27"/>
      <c r="F369" s="27"/>
      <c r="G369" s="27"/>
      <c r="H369" s="28"/>
      <c r="I369" s="28"/>
    </row>
    <row r="370" spans="1:9" ht="12.75" customHeight="1">
      <c r="B370" s="26"/>
      <c r="C370" s="29"/>
      <c r="D370" s="29"/>
      <c r="E370" s="27"/>
      <c r="F370" s="27"/>
      <c r="G370" s="27"/>
      <c r="H370" s="28"/>
      <c r="I370" s="28"/>
    </row>
    <row r="371" spans="1:9" ht="12.75" customHeight="1">
      <c r="B371" s="31" t="s">
        <v>193</v>
      </c>
    </row>
    <row r="372" spans="1:9" ht="12.75" customHeight="1">
      <c r="B372" s="26"/>
    </row>
    <row r="373" spans="1:9" ht="27" customHeight="1">
      <c r="A373" s="4" t="s">
        <v>194</v>
      </c>
      <c r="B373" s="63" t="s">
        <v>269</v>
      </c>
      <c r="C373" s="2" t="s">
        <v>88</v>
      </c>
      <c r="D373" s="2">
        <v>2</v>
      </c>
      <c r="E373" s="3">
        <v>0</v>
      </c>
      <c r="G373" s="3">
        <f>D373*E373</f>
        <v>0</v>
      </c>
      <c r="H373" s="5">
        <v>5</v>
      </c>
      <c r="I373" s="5">
        <f>D373*H373</f>
        <v>10</v>
      </c>
    </row>
    <row r="374" spans="1:9" ht="12.75" customHeight="1">
      <c r="A374" s="4" t="s">
        <v>197</v>
      </c>
      <c r="B374" s="21" t="s">
        <v>2</v>
      </c>
      <c r="C374" s="2" t="s">
        <v>88</v>
      </c>
      <c r="D374" s="2">
        <v>2</v>
      </c>
      <c r="E374" s="3">
        <v>0</v>
      </c>
      <c r="G374" s="3">
        <f>D374*E374</f>
        <v>0</v>
      </c>
    </row>
    <row r="376" spans="1:9" ht="27" customHeight="1">
      <c r="A376" s="4" t="s">
        <v>195</v>
      </c>
      <c r="B376" s="63" t="s">
        <v>303</v>
      </c>
      <c r="C376" s="2" t="s">
        <v>88</v>
      </c>
      <c r="D376" s="2">
        <v>250</v>
      </c>
      <c r="E376" s="3">
        <v>0</v>
      </c>
      <c r="G376" s="3">
        <f>D376*E376</f>
        <v>0</v>
      </c>
      <c r="H376" s="5">
        <v>5</v>
      </c>
      <c r="I376" s="5">
        <f>D376*H376</f>
        <v>1250</v>
      </c>
    </row>
    <row r="377" spans="1:9" ht="12.75" customHeight="1">
      <c r="A377" s="4" t="s">
        <v>198</v>
      </c>
      <c r="B377" s="21" t="s">
        <v>2</v>
      </c>
      <c r="C377" s="2" t="s">
        <v>88</v>
      </c>
      <c r="D377" s="2">
        <v>250</v>
      </c>
      <c r="E377" s="3">
        <v>0</v>
      </c>
      <c r="G377" s="3">
        <f>D377*E377</f>
        <v>0</v>
      </c>
    </row>
    <row r="379" spans="1:9" ht="27" customHeight="1">
      <c r="A379" s="4" t="s">
        <v>200</v>
      </c>
      <c r="B379" s="63" t="s">
        <v>199</v>
      </c>
      <c r="C379" s="2" t="s">
        <v>88</v>
      </c>
      <c r="D379" s="2">
        <v>70</v>
      </c>
      <c r="E379" s="3">
        <v>0</v>
      </c>
      <c r="G379" s="3">
        <f>D379*E379</f>
        <v>0</v>
      </c>
      <c r="H379" s="5">
        <v>5</v>
      </c>
      <c r="I379" s="5">
        <f>D379*H379</f>
        <v>350</v>
      </c>
    </row>
    <row r="380" spans="1:9" ht="12.75" customHeight="1">
      <c r="A380" s="4" t="s">
        <v>201</v>
      </c>
      <c r="B380" s="21" t="s">
        <v>2</v>
      </c>
      <c r="C380" s="2" t="s">
        <v>88</v>
      </c>
      <c r="D380" s="2">
        <v>70</v>
      </c>
      <c r="E380" s="3">
        <v>0</v>
      </c>
      <c r="G380" s="3">
        <f>D380*E380</f>
        <v>0</v>
      </c>
    </row>
    <row r="382" spans="1:9" ht="27" customHeight="1">
      <c r="A382" s="4" t="s">
        <v>202</v>
      </c>
      <c r="B382" s="63" t="s">
        <v>203</v>
      </c>
      <c r="C382" s="2" t="s">
        <v>80</v>
      </c>
      <c r="D382" s="2">
        <v>3</v>
      </c>
      <c r="E382" s="3">
        <v>0</v>
      </c>
      <c r="G382" s="3">
        <f>D382*E382</f>
        <v>0</v>
      </c>
      <c r="H382" s="5">
        <v>3</v>
      </c>
      <c r="I382" s="5">
        <f>D382*H382</f>
        <v>9</v>
      </c>
    </row>
    <row r="383" spans="1:9" ht="12.75" customHeight="1">
      <c r="A383" s="4" t="s">
        <v>204</v>
      </c>
      <c r="B383" s="21" t="s">
        <v>2</v>
      </c>
      <c r="C383" s="2" t="s">
        <v>80</v>
      </c>
      <c r="D383" s="2">
        <v>3</v>
      </c>
      <c r="E383" s="3">
        <f>(E382)*0.2</f>
        <v>0</v>
      </c>
      <c r="G383" s="3">
        <f>D383*E383</f>
        <v>0</v>
      </c>
    </row>
    <row r="385" spans="1:9" ht="12.75" customHeight="1">
      <c r="G385" s="7"/>
      <c r="H385" s="8"/>
      <c r="I385" s="8"/>
    </row>
    <row r="386" spans="1:9" ht="12.75" customHeight="1">
      <c r="B386" s="26" t="s">
        <v>94</v>
      </c>
      <c r="G386" s="27">
        <f>SUM(G373:G383)</f>
        <v>0</v>
      </c>
      <c r="I386" s="28">
        <f>SUM(I373:I383)</f>
        <v>1619</v>
      </c>
    </row>
    <row r="387" spans="1:9" ht="12.75" customHeight="1">
      <c r="B387" s="26"/>
      <c r="G387" s="27"/>
      <c r="I387" s="28"/>
    </row>
    <row r="389" spans="1:9" ht="12.75" customHeight="1">
      <c r="B389" s="31" t="s">
        <v>66</v>
      </c>
    </row>
    <row r="391" spans="1:9" ht="27" customHeight="1">
      <c r="A391" s="4" t="s">
        <v>196</v>
      </c>
      <c r="B391" s="63" t="s">
        <v>270</v>
      </c>
      <c r="C391" s="2" t="s">
        <v>91</v>
      </c>
      <c r="D391" s="2">
        <v>15</v>
      </c>
      <c r="E391" s="3">
        <v>0</v>
      </c>
      <c r="G391" s="3">
        <f>D391*E391</f>
        <v>0</v>
      </c>
    </row>
    <row r="392" spans="1:9" ht="12.75" customHeight="1">
      <c r="F392" s="7"/>
      <c r="G392" s="7"/>
      <c r="H392" s="8"/>
      <c r="I392" s="8"/>
    </row>
    <row r="393" spans="1:9" ht="12.75" customHeight="1">
      <c r="B393" s="26" t="s">
        <v>92</v>
      </c>
      <c r="C393" s="29"/>
      <c r="D393" s="29"/>
      <c r="E393" s="27"/>
      <c r="F393" s="27"/>
      <c r="G393" s="27">
        <f>SUM(G391:G391)</f>
        <v>0</v>
      </c>
    </row>
  </sheetData>
  <phoneticPr fontId="12" type="noConversion"/>
  <pageMargins left="0.39370078740157483" right="0" top="1.3779527559055118" bottom="0.59055118110236227" header="0.59055118110236227" footer="0.31496062992125984"/>
  <pageSetup paperSize="9" orientation="portrait" horizontalDpi="4294967295" verticalDpi="355" r:id="rId1"/>
  <headerFooter alignWithMargins="0">
    <oddHeader>&amp;L&amp;"Arial CE,Tučné"Odlehčovací služba pobytová, Kroměříž 
D.1.2.7 - Vzduchotechnika   &amp;R&amp;"Arial CE,Tučné"A.č.: 08-24/D.1.2.7-02 
Z.č.: 2416 A</oddHeader>
    <oddFooter>&amp;C&amp;P+2 / &amp;N+2&amp;R&amp;D</oddFooter>
  </headerFooter>
  <ignoredErrors>
    <ignoredError sqref="A219 A225 A298 A35 A87 A228 A222 A250 A247 A326 A331 A296 A329 A44 A133 A96 A142 A176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VZT</vt:lpstr>
      <vt:lpstr>VZT1</vt:lpstr>
      <vt:lpstr>'VZT1'!Názvy_tisku</vt:lpstr>
      <vt:lpstr>VZT!Oblast_tisku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Hospoda Tečovice</dc:title>
  <dc:creator>Ing. František Král</dc:creator>
  <cp:lastModifiedBy>František Král</cp:lastModifiedBy>
  <cp:lastPrinted>2024-12-15T11:03:24Z</cp:lastPrinted>
  <dcterms:created xsi:type="dcterms:W3CDTF">2001-05-07T08:18:49Z</dcterms:created>
  <dcterms:modified xsi:type="dcterms:W3CDTF">2024-12-18T11:05:20Z</dcterms:modified>
</cp:coreProperties>
</file>